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4.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Training Log" sheetId="2" state="visible" r:id="rId4"/>
    <sheet name="Recovery Notes" sheetId="3" state="visible" r:id="rId5"/>
    <sheet name="Weekly Summary" sheetId="4" state="visible" r:id="rId6"/>
    <sheet name="Race Day Planner" sheetId="5" state="visible" r:id="rId7"/>
    <sheet name="Ask AI" sheetId="6" state="visible" r:id="rId8"/>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<sst xmlns="http://schemas.openxmlformats.org/spreadsheetml/2006/main" count="214" uniqueCount="174">
  <si>
    <t xml:space="preserve">Running Training Log</t>
  </si>
  <si>
    <t xml:space="preserve">From Scrhoz. Free to use. Works in Excel and Google Sheets.</t>
  </si>
  <si>
    <t xml:space="preserve">How to use this workbook</t>
  </si>
  <si>
    <t xml:space="preserve">1. Fill in the cream cells under Your training cycle: your distance units, the date your first week starts (a Monday works best), and your race details.</t>
  </si>
  <si>
    <t xml:space="preserve">2. Log each run on the Training Log tab. Weeks are worked out from the date, and pace is calculated from distance and time. Delete the sample runs first.</t>
  </si>
  <si>
    <t xml:space="preserve">3. Note how you feel on the Recovery Notes tab: sleep, soreness, mood and any niggles.</t>
  </si>
  <si>
    <t xml:space="preserve">4. Weekly Summary adds it all up for a 16-week cycle, with a chart. A weekly rise of more than 10% is marked, as a common rule of thumb to think about, not a rule.</t>
  </si>
  <si>
    <t xml:space="preserve">5. The Race Day Planner builds a split table from your goal time, plus a kit checklist, a fuel plan and a race-morning timeline.</t>
  </si>
  <si>
    <t xml:space="preserve">6. The Ask AI tab has prompts you can use with an AI assistant. Leave out your name, address and any health records.</t>
  </si>
  <si>
    <t xml:space="preserve">Your training cycle</t>
  </si>
  <si>
    <t xml:space="preserve">Race distances (km)</t>
  </si>
  <si>
    <t xml:space="preserve">Distance units</t>
  </si>
  <si>
    <t xml:space="preserve">km</t>
  </si>
  <si>
    <t xml:space="preserve">Choose km or miles. Everything converts.</t>
  </si>
  <si>
    <t xml:space="preserve">5K</t>
  </si>
  <si>
    <t xml:space="preserve">Cycle start date (week 1 begins)</t>
  </si>
  <si>
    <t xml:space="preserve">The first day of week 1. A Monday works best.</t>
  </si>
  <si>
    <t xml:space="preserve">10K</t>
  </si>
  <si>
    <t xml:space="preserve">Race name</t>
  </si>
  <si>
    <t xml:space="preserve">Spring Half Marathon (example)</t>
  </si>
  <si>
    <t xml:space="preserve">Half marathon</t>
  </si>
  <si>
    <t xml:space="preserve">Race date</t>
  </si>
  <si>
    <t xml:space="preserve">The 16-week cycle runs 112 days from the start date.</t>
  </si>
  <si>
    <t xml:space="preserve">Marathon</t>
  </si>
  <si>
    <t xml:space="preserve">Race distance</t>
  </si>
  <si>
    <t xml:space="preserve">Choose a distance, or Other and enter it below.</t>
  </si>
  <si>
    <t xml:space="preserve">Custom distance (only for Other)</t>
  </si>
  <si>
    <t xml:space="preserve">In your chosen units.</t>
  </si>
  <si>
    <t xml:space="preserve">Goal finish time</t>
  </si>
  <si>
    <t xml:space="preserve">Hours:minutes:seconds, for example 1:55:00.</t>
  </si>
  <si>
    <t xml:space="preserve">Race start time</t>
  </si>
  <si>
    <t xml:space="preserve">Faster in the second half (seconds per unit)</t>
  </si>
  <si>
    <t xml:space="preserve">0 gives an even pace. 10 means each unit in the second half is 10 seconds faster than the first.</t>
  </si>
  <si>
    <t xml:space="preserve">Calculated from your answers</t>
  </si>
  <si>
    <t xml:space="preserve">Race distance in your units</t>
  </si>
  <si>
    <t xml:space="preserve">Target pace for an even race</t>
  </si>
  <si>
    <t xml:space="preserve">Colour guide</t>
  </si>
  <si>
    <t xml:space="preserve">Cream cells with blue text are for you to edit.</t>
  </si>
  <si>
    <t xml:space="preserve">Black and green text calculates by itself. Please leave it alone.</t>
  </si>
  <si>
    <t xml:space="preserve">Grey cells are fixed.</t>
  </si>
  <si>
    <t xml:space="preserve">Sample data</t>
  </si>
  <si>
    <t xml:space="preserve">The Training Log and Recovery Notes tabs hold sample entries for the first four weeks. They only show how the sheet works. Delete them before you start (the cream cells in the Training Log from row 8, and in Recovery Notes from row 7).</t>
  </si>
  <si>
    <t xml:space="preserve">This workbook is a general logging and planning tool. It is not medical or coaching advice. If you feel pain, dizziness, chest discomfort or unusual breathlessness, stop and speak to a doctor. Pace and fuel plans are starting points to adjust, so check them with a coach or doctor if you are unsure.</t>
  </si>
  <si>
    <t xml:space="preserve">Training Log</t>
  </si>
  <si>
    <t xml:space="preserve">One row per run or session. Delete the sample rows before you start. Columns B and F calculate.</t>
  </si>
  <si>
    <t xml:space="preserve">Weeks are counted from the cycle start date on the Start Here tab. Rows 8 to 407 are ready to use.</t>
  </si>
  <si>
    <t xml:space="preserve">Time is hours:minutes:seconds, for example 0:42:10.</t>
  </si>
  <si>
    <t xml:space="preserve">Date</t>
  </si>
  <si>
    <t xml:space="preserve">Week</t>
  </si>
  <si>
    <t xml:space="preserve">Run type</t>
  </si>
  <si>
    <t xml:space="preserve">Time</t>
  </si>
  <si>
    <t xml:space="preserve">Avg heart rate (optional)</t>
  </si>
  <si>
    <t xml:space="preserve">Effort (1-10)</t>
  </si>
  <si>
    <t xml:space="preserve">Shoes or route</t>
  </si>
  <si>
    <t xml:space="preserve">Notes</t>
  </si>
  <si>
    <t xml:space="preserve">Easy</t>
  </si>
  <si>
    <t xml:space="preserve">Road shoes A</t>
  </si>
  <si>
    <t xml:space="preserve">Felt smooth</t>
  </si>
  <si>
    <t xml:space="preserve">Tempo</t>
  </si>
  <si>
    <t xml:space="preserve">20 minutes at tempo</t>
  </si>
  <si>
    <t xml:space="preserve">Long run</t>
  </si>
  <si>
    <t xml:space="preserve">Steady, a little windy</t>
  </si>
  <si>
    <t xml:space="preserve">Intervals</t>
  </si>
  <si>
    <t xml:space="preserve">Road shoes B</t>
  </si>
  <si>
    <t xml:space="preserve">6 x 800 m</t>
  </si>
  <si>
    <t xml:space="preserve">Recovery</t>
  </si>
  <si>
    <t xml:space="preserve">Very easy</t>
  </si>
  <si>
    <t xml:space="preserve">Took a gel at 10 km</t>
  </si>
  <si>
    <t xml:space="preserve">Hills</t>
  </si>
  <si>
    <t xml:space="preserve">Hill repeats</t>
  </si>
  <si>
    <t xml:space="preserve">Longest so far</t>
  </si>
  <si>
    <t xml:space="preserve">Recovery Notes</t>
  </si>
  <si>
    <t xml:space="preserve">A few quick notes a day. Rate sleep, soreness and mood from 1 (poor or low) to 5 (good or high).</t>
  </si>
  <si>
    <t xml:space="preserve">Soreness: 1 is none, 5 is very sore. Rows 7 to 406 are ready to use. Column B calculates the week.</t>
  </si>
  <si>
    <t xml:space="preserve">Sleep (hours)</t>
  </si>
  <si>
    <t xml:space="preserve">Sleep quality (1-5)</t>
  </si>
  <si>
    <t xml:space="preserve">Soreness (1-5)</t>
  </si>
  <si>
    <t xml:space="preserve">Mood (1-5)</t>
  </si>
  <si>
    <t xml:space="preserve">Resting heart rate (optional)</t>
  </si>
  <si>
    <t xml:space="preserve">Niggle or area of concern</t>
  </si>
  <si>
    <t xml:space="preserve">Rest day?</t>
  </si>
  <si>
    <t xml:space="preserve">No</t>
  </si>
  <si>
    <t xml:space="preserve">Left calf tight</t>
  </si>
  <si>
    <t xml:space="preserve">Stretched after run</t>
  </si>
  <si>
    <t xml:space="preserve">Yes</t>
  </si>
  <si>
    <t xml:space="preserve">Rest day</t>
  </si>
  <si>
    <t xml:space="preserve">Short night</t>
  </si>
  <si>
    <t xml:space="preserve">Hip flexor</t>
  </si>
  <si>
    <t xml:space="preserve">After tempo</t>
  </si>
  <si>
    <t xml:space="preserve">Heavy legs, took it easy</t>
  </si>
  <si>
    <t xml:space="preserve">Weekly Summary</t>
  </si>
  <si>
    <t xml:space="preserve">Calculated from the Training Log and Recovery Notes. A 16-week cycle.</t>
  </si>
  <si>
    <t xml:space="preserve">The "10% rise" marker is a common rule of thumb for building mileage gradually. Use it as a prompt to think, and adjust for your own body and coach.</t>
  </si>
  <si>
    <t xml:space="preserve">Week starting</t>
  </si>
  <si>
    <t xml:space="preserve">Runs</t>
  </si>
  <si>
    <t xml:space="preserve">Change in distance vs last week</t>
  </si>
  <si>
    <t xml:space="preserve">Marker</t>
  </si>
  <si>
    <t xml:space="preserve">Avg effort (1-10)</t>
  </si>
  <si>
    <t xml:space="preserve">Avg sleep (hours)</t>
  </si>
  <si>
    <t xml:space="preserve">Avg soreness (1-5)</t>
  </si>
  <si>
    <t xml:space="preserve">Days soreness 4 or 5</t>
  </si>
  <si>
    <t xml:space="preserve">Total</t>
  </si>
  <si>
    <t xml:space="preserve">Race Day Planner</t>
  </si>
  <si>
    <t xml:space="preserve">Built from the race details on the Start Here tab.</t>
  </si>
  <si>
    <t xml:space="preserve">Race</t>
  </si>
  <si>
    <t xml:space="preserve">Days to go</t>
  </si>
  <si>
    <t xml:space="preserve">Distance</t>
  </si>
  <si>
    <t xml:space="preserve">Goal time</t>
  </si>
  <si>
    <t xml:space="preserve">Target pace</t>
  </si>
  <si>
    <t xml:space="preserve">Start time</t>
  </si>
  <si>
    <t xml:space="preserve">Splits</t>
  </si>
  <si>
    <t xml:space="preserve">Race kit checklist</t>
  </si>
  <si>
    <t xml:space="preserve">Segment length</t>
  </si>
  <si>
    <t xml:space="preserve">Segment time</t>
  </si>
  <si>
    <t xml:space="preserve">Elapsed</t>
  </si>
  <si>
    <t xml:space="preserve">Clock time</t>
  </si>
  <si>
    <t xml:space="preserve">Item</t>
  </si>
  <si>
    <t xml:space="preserve">Packed?</t>
  </si>
  <si>
    <t xml:space="preserve">Race number and pins</t>
  </si>
  <si>
    <t xml:space="preserve">Race outfit and shoes</t>
  </si>
  <si>
    <t xml:space="preserve">Socks</t>
  </si>
  <si>
    <t xml:space="preserve">Watch, charged</t>
  </si>
  <si>
    <t xml:space="preserve">Gels or chews</t>
  </si>
  <si>
    <t xml:space="preserve">Water bottle or belt</t>
  </si>
  <si>
    <t xml:space="preserve">Hat or visor</t>
  </si>
  <si>
    <t xml:space="preserve">Sunglasses</t>
  </si>
  <si>
    <t xml:space="preserve">Anti-chafe balm</t>
  </si>
  <si>
    <t xml:space="preserve">Throwaway layer for the start</t>
  </si>
  <si>
    <t xml:space="preserve">Warm clothes for after</t>
  </si>
  <si>
    <t xml:space="preserve">Shoe tag or timing chip</t>
  </si>
  <si>
    <t xml:space="preserve">Phone and headphones</t>
  </si>
  <si>
    <t xml:space="preserve">Cash and ID</t>
  </si>
  <si>
    <t xml:space="preserve">Breakfast items</t>
  </si>
  <si>
    <t xml:space="preserve">Tissues</t>
  </si>
  <si>
    <t xml:space="preserve">Plasters</t>
  </si>
  <si>
    <t xml:space="preserve">Spare shoes for after</t>
  </si>
  <si>
    <t xml:space="preserve">Packed</t>
  </si>
  <si>
    <t xml:space="preserve">Fuel and hydration plan</t>
  </si>
  <si>
    <t xml:space="preserve">When</t>
  </si>
  <si>
    <t xml:space="preserve">What</t>
  </si>
  <si>
    <t xml:space="preserve">Example: every 5 km</t>
  </si>
  <si>
    <t xml:space="preserve">Gel and water</t>
  </si>
  <si>
    <t xml:space="preserve">Practise this in training first</t>
  </si>
  <si>
    <t xml:space="preserve">Race-morning timeline</t>
  </si>
  <si>
    <t xml:space="preserve">Event</t>
  </si>
  <si>
    <t xml:space="preserve">Minutes before start</t>
  </si>
  <si>
    <t xml:space="preserve">Wake up</t>
  </si>
  <si>
    <t xml:space="preserve">Breakfast</t>
  </si>
  <si>
    <t xml:space="preserve">Leave home</t>
  </si>
  <si>
    <t xml:space="preserve">Arrive at the venue</t>
  </si>
  <si>
    <t xml:space="preserve">Warm-up</t>
  </si>
  <si>
    <t xml:space="preserve">Last toilet stop</t>
  </si>
  <si>
    <t xml:space="preserve">Into the start area</t>
  </si>
  <si>
    <t xml:space="preserve">Start</t>
  </si>
  <si>
    <t xml:space="preserve">Ask AI</t>
  </si>
  <si>
    <t xml:space="preserve">Prompts to use with an AI assistant, with a rounded summary to paste in.</t>
  </si>
  <si>
    <t xml:space="preserve">Before you paste anything</t>
  </si>
  <si>
    <t xml:space="preserve">• Leave out your name, address, race entry details and any medical records. Distances, times and ratings are enough.</t>
  </si>
  <si>
    <t xml:space="preserve">• An AI assistant is not a coach or a doctor. Treat its suggestions as ideas to talk through. If you have pain or any symptom that worries you, see a doctor.</t>
  </si>
  <si>
    <t xml:space="preserve">• Paste only the rows you need, not the whole workbook.</t>
  </si>
  <si>
    <t xml:space="preserve">#</t>
  </si>
  <si>
    <t xml:space="preserve">Purpose</t>
  </si>
  <si>
    <t xml:space="preserve">Prompt</t>
  </si>
  <si>
    <t xml:space="preserve">Review my week</t>
  </si>
  <si>
    <t xml:space="preserve">Here is my training for week [NUMBER]: [PASTE ROW FROM THE SUMMARY BELOW]. In plain language, what went well, what might be too much too soon, and what would you ask me before suggesting any change?</t>
  </si>
  <si>
    <t xml:space="preserve">Plan next week</t>
  </si>
  <si>
    <t xml:space="preserve">Here are my last four weeks of distance and effort: [PASTE]. Ask me three questions about how I feel, one at a time. Then suggest a sensible outline for next week that I can discuss with my coach.</t>
  </si>
  <si>
    <t xml:space="preserve">Check my pacing plan</t>
  </si>
  <si>
    <t xml:space="preserve">My race is a [DISTANCE] with a goal of [TIME]. Here is my split plan: [PASTE THE FIRST 10 SPLITS]. What are the risks of this plan, and what simple alternatives could I consider?</t>
  </si>
  <si>
    <t xml:space="preserve">Look at my recovery</t>
  </si>
  <si>
    <t xml:space="preserve">Here are my sleep, soreness and mood notes for the past two weeks: [PASTE]. What patterns do you notice, and what small changes could I try? Remind me when something should be checked by a doctor.</t>
  </si>
  <si>
    <t xml:space="preserve">Race-week check</t>
  </si>
  <si>
    <t xml:space="preserve">My race is on [DATE] and starts at [TIME]. Here are my kit list and morning timeline: [PASTE]. What might I have missed, and what could go wrong on the day?</t>
  </si>
  <si>
    <t xml:space="preserve">Summary to paste</t>
  </si>
</sst>
</file>

<file path=xl/styles.xml><?xml version="1.0" encoding="utf-8"?>
<styleSheet xmlns="http://schemas.openxmlformats.org/spreadsheetml/2006/main">
  <numFmts count="15">
    <numFmt numFmtId="164" formatCode="General"/>
    <numFmt numFmtId="165" formatCode="d\ mmm\ yyyy"/>
    <numFmt numFmtId="166" formatCode="0.00"/>
    <numFmt numFmtId="167" formatCode="[h]:mm:ss"/>
    <numFmt numFmtId="168" formatCode="h:mm\ AM/PM"/>
    <numFmt numFmtId="169" formatCode="0"/>
    <numFmt numFmtId="170" formatCode="[m]:ss"/>
    <numFmt numFmtId="171" formatCode="ddd\ d\ mmm\ yyyy"/>
    <numFmt numFmtId="172" formatCode="General"/>
    <numFmt numFmtId="173" formatCode="0.0"/>
    <numFmt numFmtId="174" formatCode="0;\-0;\-"/>
    <numFmt numFmtId="175" formatCode="0.0;\-0.0;\-"/>
    <numFmt numFmtId="176" formatCode="[h]:mm:ss;;\-"/>
    <numFmt numFmtId="177" formatCode="0%;\-0%"/>
    <numFmt numFmtId="178" formatCode="h:mm:ss\ AM/PM"/>
  </numFmts>
  <fonts count="20">
    <font>
      <sz val="11"/>
      <color theme="1"/>
      <name val="Calibri"/>
      <family val="2"/>
      <charset val="1"/>
    </font>
    <font>
      <sz val="10"/>
      <name val="Arial"/>
      <family val="0"/>
    </font>
    <font>
      <sz val="10"/>
      <name val="Arial"/>
      <family val="0"/>
    </font>
    <font>
      <sz val="10"/>
      <name val="Arial"/>
      <family val="0"/>
    </font>
    <font>
      <b val="true"/>
      <sz val="18"/>
      <color rgb="FF1F2933"/>
      <name val="Arial"/>
      <family val="0"/>
      <charset val="1"/>
    </font>
    <font>
      <i val="true"/>
      <sz val="10"/>
      <color rgb="FF666666"/>
      <name val="Arial"/>
      <family val="0"/>
      <charset val="1"/>
    </font>
    <font>
      <b val="true"/>
      <sz val="12"/>
      <color rgb="FFC96D00"/>
      <name val="Arial"/>
      <family val="0"/>
      <charset val="1"/>
    </font>
    <font>
      <sz val="10"/>
      <name val="Arial"/>
      <family val="0"/>
      <charset val="1"/>
    </font>
    <font>
      <b val="true"/>
      <sz val="10"/>
      <color rgb="FFC96D00"/>
      <name val="Arial"/>
      <family val="0"/>
      <charset val="1"/>
    </font>
    <font>
      <b val="true"/>
      <sz val="10"/>
      <name val="Arial"/>
      <family val="0"/>
      <charset val="1"/>
    </font>
    <font>
      <sz val="10"/>
      <color rgb="FF0000FF"/>
      <name val="Arial"/>
      <family val="0"/>
      <charset val="1"/>
    </font>
    <font>
      <i val="true"/>
      <sz val="9"/>
      <color rgb="FF666666"/>
      <name val="Arial"/>
      <family val="0"/>
      <charset val="1"/>
    </font>
    <font>
      <sz val="10"/>
      <color rgb="FF666666"/>
      <name val="Arial"/>
      <family val="0"/>
      <charset val="1"/>
    </font>
    <font>
      <sz val="10"/>
      <color rgb="FF000000"/>
      <name val="Arial"/>
      <family val="0"/>
      <charset val="1"/>
    </font>
    <font>
      <b val="true"/>
      <sz val="16"/>
      <color rgb="FF1F2933"/>
      <name val="Arial"/>
      <family val="0"/>
      <charset val="1"/>
    </font>
    <font>
      <b val="true"/>
      <sz val="10"/>
      <color rgb="FFFFFFFF"/>
      <name val="Arial"/>
      <family val="0"/>
      <charset val="1"/>
    </font>
    <font>
      <sz val="10"/>
      <color rgb="FF008000"/>
      <name val="Arial"/>
      <family val="0"/>
      <charset val="1"/>
    </font>
    <font>
      <b val="true"/>
      <sz val="18"/>
      <color rgb="FF000000"/>
      <name val="Calibri"/>
      <family val="2"/>
    </font>
    <font>
      <sz val="10"/>
      <color rgb="FF000000"/>
      <name val="Calibri"/>
      <family val="2"/>
    </font>
    <font>
      <b val="true"/>
      <sz val="10"/>
      <color rgb="FF000000"/>
      <name val="Calibri"/>
      <family val="2"/>
    </font>
  </fonts>
  <fills count="5">
    <fill>
      <patternFill patternType="none"/>
    </fill>
    <fill>
      <patternFill patternType="gray125"/>
    </fill>
    <fill>
      <patternFill patternType="solid">
        <fgColor rgb="FFFBF3E4"/>
        <bgColor rgb="FFF0EDE8"/>
      </patternFill>
    </fill>
    <fill>
      <patternFill patternType="solid">
        <fgColor rgb="FFF0EDE8"/>
        <bgColor rgb="FFFBF3E4"/>
      </patternFill>
    </fill>
    <fill>
      <patternFill patternType="solid">
        <fgColor rgb="FF1A1A1A"/>
        <bgColor rgb="FF1F2933"/>
      </patternFill>
    </fill>
  </fills>
  <borders count="2">
    <border diagonalUp="false" diagonalDown="false">
      <left/>
      <right/>
      <top/>
      <bottom/>
      <diagonal/>
    </border>
    <border diagonalUp="false" diagonalDown="false">
      <left style="thin">
        <color rgb="FFD0CBC2"/>
      </left>
      <right style="thin">
        <color rgb="FFD0CBC2"/>
      </right>
      <top style="thin">
        <color rgb="FFD0CBC2"/>
      </top>
      <bottom style="thin">
        <color rgb="FFD0CBC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0" borderId="1" xfId="0" applyFont="true" applyBorder="true" applyAlignment="false" applyProtection="false">
      <alignment horizontal="general" vertical="bottom" textRotation="0" wrapText="false" indent="0" shrinkToFit="false"/>
      <protection locked="true" hidden="false"/>
    </xf>
    <xf numFmtId="164" fontId="10" fillId="2" borderId="1" xfId="0" applyFont="true" applyBorder="true" applyAlignment="true" applyProtection="false">
      <alignment horizontal="left"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3" borderId="1" xfId="0" applyFont="true" applyBorder="true" applyAlignment="false" applyProtection="false">
      <alignment horizontal="general" vertical="bottom" textRotation="0" wrapText="false" indent="0" shrinkToFit="false"/>
      <protection locked="true" hidden="false"/>
    </xf>
    <xf numFmtId="165" fontId="10" fillId="2" borderId="1" xfId="0" applyFont="true" applyBorder="true" applyAlignment="true" applyProtection="false">
      <alignment horizontal="left" vertical="bottom" textRotation="0" wrapText="false" indent="0" shrinkToFit="false"/>
      <protection locked="true" hidden="false"/>
    </xf>
    <xf numFmtId="166" fontId="10" fillId="2" borderId="1" xfId="0" applyFont="true" applyBorder="true" applyAlignment="true" applyProtection="false">
      <alignment horizontal="left" vertical="bottom" textRotation="0" wrapText="false" indent="0" shrinkToFit="false"/>
      <protection locked="true" hidden="false"/>
    </xf>
    <xf numFmtId="167" fontId="10" fillId="2" borderId="1" xfId="0" applyFont="true" applyBorder="true" applyAlignment="true" applyProtection="false">
      <alignment horizontal="left" vertical="bottom" textRotation="0" wrapText="false" indent="0" shrinkToFit="false"/>
      <protection locked="true" hidden="false"/>
    </xf>
    <xf numFmtId="168" fontId="10" fillId="2" borderId="1" xfId="0" applyFont="true" applyBorder="true" applyAlignment="true" applyProtection="false">
      <alignment horizontal="left" vertical="bottom" textRotation="0" wrapText="false" indent="0" shrinkToFit="false"/>
      <protection locked="true" hidden="false"/>
    </xf>
    <xf numFmtId="169" fontId="10" fillId="2" borderId="1" xfId="0" applyFont="true" applyBorder="true" applyAlignment="true" applyProtection="false">
      <alignment horizontal="left" vertical="bottom" textRotation="0" wrapText="false" indent="0" shrinkToFit="false"/>
      <protection locked="true" hidden="false"/>
    </xf>
    <xf numFmtId="166" fontId="7" fillId="0" borderId="1" xfId="0" applyFont="true" applyBorder="true" applyAlignment="true" applyProtection="false">
      <alignment horizontal="left" vertical="bottom" textRotation="0" wrapText="false" indent="0" shrinkToFit="false"/>
      <protection locked="true" hidden="false"/>
    </xf>
    <xf numFmtId="170" fontId="7" fillId="0" borderId="1" xfId="0" applyFont="true" applyBorder="true" applyAlignment="true" applyProtection="false">
      <alignment horizontal="left"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0" fillId="2" borderId="0" xfId="0" applyFont="true" applyBorder="true" applyAlignment="false" applyProtection="false">
      <alignment horizontal="general" vertical="bottom" textRotation="0" wrapText="false" indent="0" shrinkToFit="false"/>
      <protection locked="true" hidden="false"/>
    </xf>
    <xf numFmtId="164" fontId="13" fillId="0" borderId="0" xfId="0" applyFont="true" applyBorder="true" applyAlignment="false" applyProtection="false">
      <alignment horizontal="general" vertical="bottom" textRotation="0" wrapText="false" indent="0" shrinkToFit="false"/>
      <protection locked="true" hidden="false"/>
    </xf>
    <xf numFmtId="164" fontId="12" fillId="3" borderId="0" xfId="0" applyFont="true" applyBorder="true" applyAlignment="false" applyProtection="false">
      <alignment horizontal="general" vertical="bottom" textRotation="0" wrapText="false" indent="0" shrinkToFit="false"/>
      <protection locked="true" hidden="false"/>
    </xf>
    <xf numFmtId="164" fontId="11" fillId="0" borderId="0" xfId="0" applyFont="true" applyBorder="true" applyAlignment="true" applyProtection="false">
      <alignment horizontal="general" vertical="top" textRotation="0" wrapText="tru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15" fillId="4" borderId="1" xfId="0" applyFont="true" applyBorder="true" applyAlignment="true" applyProtection="false">
      <alignment horizontal="center" vertical="center" textRotation="0" wrapText="true" indent="0" shrinkToFit="false"/>
      <protection locked="true" hidden="false"/>
    </xf>
    <xf numFmtId="171" fontId="10" fillId="2" borderId="1" xfId="0" applyFont="true" applyBorder="true" applyAlignment="false" applyProtection="false">
      <alignment horizontal="general" vertical="bottom" textRotation="0" wrapText="false" indent="0" shrinkToFit="false"/>
      <protection locked="true" hidden="false"/>
    </xf>
    <xf numFmtId="172" fontId="7" fillId="0" borderId="1" xfId="0" applyFont="true" applyBorder="true" applyAlignment="true" applyProtection="false">
      <alignment horizontal="center" vertical="bottom" textRotation="0" wrapText="false" indent="0" shrinkToFit="false"/>
      <protection locked="true" hidden="false"/>
    </xf>
    <xf numFmtId="164" fontId="10" fillId="2" borderId="1" xfId="0" applyFont="true" applyBorder="true" applyAlignment="false" applyProtection="false">
      <alignment horizontal="general" vertical="bottom" textRotation="0" wrapText="false" indent="0" shrinkToFit="false"/>
      <protection locked="true" hidden="false"/>
    </xf>
    <xf numFmtId="166" fontId="10" fillId="2" borderId="1" xfId="0" applyFont="true" applyBorder="true" applyAlignment="false" applyProtection="false">
      <alignment horizontal="general" vertical="bottom" textRotation="0" wrapText="false" indent="0" shrinkToFit="false"/>
      <protection locked="true" hidden="false"/>
    </xf>
    <xf numFmtId="167" fontId="10" fillId="2" borderId="1" xfId="0" applyFont="true" applyBorder="true" applyAlignment="false" applyProtection="false">
      <alignment horizontal="general" vertical="bottom" textRotation="0" wrapText="false" indent="0" shrinkToFit="false"/>
      <protection locked="true" hidden="false"/>
    </xf>
    <xf numFmtId="170" fontId="7" fillId="0" borderId="1" xfId="0" applyFont="true" applyBorder="true" applyAlignment="false" applyProtection="false">
      <alignment horizontal="general" vertical="bottom" textRotation="0" wrapText="false" indent="0" shrinkToFit="false"/>
      <protection locked="true" hidden="false"/>
    </xf>
    <xf numFmtId="173" fontId="10" fillId="2" borderId="1" xfId="0" applyFont="true" applyBorder="true" applyAlignment="false" applyProtection="false">
      <alignment horizontal="general" vertical="bottom" textRotation="0" wrapText="false" indent="0" shrinkToFit="false"/>
      <protection locked="true" hidden="false"/>
    </xf>
    <xf numFmtId="164" fontId="13" fillId="0" borderId="1" xfId="0" applyFont="true" applyBorder="true" applyAlignment="true" applyProtection="false">
      <alignment horizontal="center" vertical="bottom" textRotation="0" wrapText="false" indent="0" shrinkToFit="false"/>
      <protection locked="true" hidden="false"/>
    </xf>
    <xf numFmtId="165" fontId="13" fillId="0" borderId="1" xfId="0" applyFont="true" applyBorder="true" applyAlignment="false" applyProtection="false">
      <alignment horizontal="general" vertical="bottom" textRotation="0" wrapText="false" indent="0" shrinkToFit="false"/>
      <protection locked="true" hidden="false"/>
    </xf>
    <xf numFmtId="174" fontId="16" fillId="0" borderId="1" xfId="0" applyFont="true" applyBorder="true" applyAlignment="false" applyProtection="false">
      <alignment horizontal="general" vertical="bottom" textRotation="0" wrapText="false" indent="0" shrinkToFit="false"/>
      <protection locked="true" hidden="false"/>
    </xf>
    <xf numFmtId="175" fontId="16" fillId="0" borderId="1" xfId="0" applyFont="true" applyBorder="true" applyAlignment="false" applyProtection="false">
      <alignment horizontal="general" vertical="bottom" textRotation="0" wrapText="false" indent="0" shrinkToFit="false"/>
      <protection locked="true" hidden="false"/>
    </xf>
    <xf numFmtId="176" fontId="16" fillId="0" borderId="1" xfId="0" applyFont="true" applyBorder="true" applyAlignment="false" applyProtection="false">
      <alignment horizontal="general" vertical="bottom" textRotation="0" wrapText="false" indent="0" shrinkToFit="false"/>
      <protection locked="true" hidden="false"/>
    </xf>
    <xf numFmtId="170" fontId="13" fillId="0" borderId="1" xfId="0" applyFont="true" applyBorder="true" applyAlignment="false" applyProtection="false">
      <alignment horizontal="general" vertical="bottom" textRotation="0" wrapText="false" indent="0" shrinkToFit="false"/>
      <protection locked="true" hidden="false"/>
    </xf>
    <xf numFmtId="173" fontId="16" fillId="0" borderId="1" xfId="0" applyFont="true" applyBorder="true" applyAlignment="false" applyProtection="false">
      <alignment horizontal="general" vertical="bottom" textRotation="0" wrapText="false" indent="0" shrinkToFit="false"/>
      <protection locked="true" hidden="false"/>
    </xf>
    <xf numFmtId="177" fontId="13" fillId="0" borderId="1" xfId="0" applyFont="true" applyBorder="true" applyAlignment="false" applyProtection="false">
      <alignment horizontal="general" vertical="bottom" textRotation="0" wrapText="false" indent="0" shrinkToFit="false"/>
      <protection locked="true" hidden="false"/>
    </xf>
    <xf numFmtId="164" fontId="13" fillId="0" borderId="1" xfId="0" applyFont="true" applyBorder="true" applyAlignment="false" applyProtection="false">
      <alignment horizontal="general" vertical="bottom" textRotation="0" wrapText="false" indent="0" shrinkToFit="false"/>
      <protection locked="true" hidden="false"/>
    </xf>
    <xf numFmtId="173" fontId="13" fillId="0" borderId="1" xfId="0" applyFont="true" applyBorder="true" applyAlignment="false" applyProtection="false">
      <alignment horizontal="general" vertical="bottom" textRotation="0" wrapText="false" indent="0" shrinkToFit="false"/>
      <protection locked="true" hidden="false"/>
    </xf>
    <xf numFmtId="169" fontId="9" fillId="0" borderId="1" xfId="0" applyFont="true" applyBorder="true" applyAlignment="false" applyProtection="false">
      <alignment horizontal="general" vertical="bottom" textRotation="0" wrapText="false" indent="0" shrinkToFit="false"/>
      <protection locked="true" hidden="false"/>
    </xf>
    <xf numFmtId="173" fontId="9" fillId="0" borderId="1" xfId="0" applyFont="true" applyBorder="true" applyAlignment="false" applyProtection="false">
      <alignment horizontal="general" vertical="bottom" textRotation="0" wrapText="false" indent="0" shrinkToFit="false"/>
      <protection locked="true" hidden="false"/>
    </xf>
    <xf numFmtId="167" fontId="9" fillId="0" borderId="1" xfId="0" applyFont="true" applyBorder="true" applyAlignment="false" applyProtection="false">
      <alignment horizontal="general" vertical="bottom" textRotation="0" wrapText="false" indent="0" shrinkToFit="false"/>
      <protection locked="true" hidden="false"/>
    </xf>
    <xf numFmtId="170" fontId="9" fillId="0" borderId="1" xfId="0" applyFont="true" applyBorder="true" applyAlignment="false" applyProtection="false">
      <alignment horizontal="general" vertical="bottom" textRotation="0" wrapText="false" indent="0" shrinkToFit="false"/>
      <protection locked="true" hidden="false"/>
    </xf>
    <xf numFmtId="164" fontId="16" fillId="0" borderId="1" xfId="0" applyFont="true" applyBorder="true" applyAlignment="true" applyProtection="false">
      <alignment horizontal="left" vertical="bottom" textRotation="0" wrapText="false" indent="0" shrinkToFit="false"/>
      <protection locked="true" hidden="false"/>
    </xf>
    <xf numFmtId="171" fontId="16" fillId="0" borderId="1" xfId="0" applyFont="true" applyBorder="true" applyAlignment="true" applyProtection="false">
      <alignment horizontal="left" vertical="bottom" textRotation="0" wrapText="false" indent="0" shrinkToFit="false"/>
      <protection locked="true" hidden="false"/>
    </xf>
    <xf numFmtId="169" fontId="16" fillId="0" borderId="1" xfId="0" applyFont="true" applyBorder="true" applyAlignment="true" applyProtection="false">
      <alignment horizontal="left" vertical="bottom" textRotation="0" wrapText="false" indent="0" shrinkToFit="false"/>
      <protection locked="true" hidden="false"/>
    </xf>
    <xf numFmtId="167" fontId="16" fillId="0" borderId="1" xfId="0" applyFont="true" applyBorder="true" applyAlignment="true" applyProtection="false">
      <alignment horizontal="left" vertical="bottom" textRotation="0" wrapText="false" indent="0" shrinkToFit="false"/>
      <protection locked="true" hidden="false"/>
    </xf>
    <xf numFmtId="168" fontId="16" fillId="0" borderId="1" xfId="0" applyFont="true" applyBorder="true" applyAlignment="true" applyProtection="false">
      <alignment horizontal="left" vertical="bottom" textRotation="0" wrapText="false" indent="0" shrinkToFit="false"/>
      <protection locked="true" hidden="false"/>
    </xf>
    <xf numFmtId="166" fontId="16" fillId="0" borderId="1" xfId="0" applyFont="true" applyBorder="true" applyAlignment="true" applyProtection="false">
      <alignment horizontal="center" vertical="bottom" textRotation="0" wrapText="false" indent="0" shrinkToFit="false"/>
      <protection locked="true" hidden="false"/>
    </xf>
    <xf numFmtId="166" fontId="16" fillId="0" borderId="1" xfId="0" applyFont="true" applyBorder="true" applyAlignment="false" applyProtection="false">
      <alignment horizontal="general" vertical="bottom" textRotation="0" wrapText="false" indent="0" shrinkToFit="false"/>
      <protection locked="true" hidden="false"/>
    </xf>
    <xf numFmtId="170" fontId="16" fillId="0" borderId="1" xfId="0" applyFont="true" applyBorder="true" applyAlignment="false" applyProtection="false">
      <alignment horizontal="general" vertical="bottom" textRotation="0" wrapText="false" indent="0" shrinkToFit="false"/>
      <protection locked="true" hidden="false"/>
    </xf>
    <xf numFmtId="167" fontId="16" fillId="0" borderId="1" xfId="0" applyFont="true" applyBorder="true" applyAlignment="false" applyProtection="false">
      <alignment horizontal="general" vertical="bottom" textRotation="0" wrapText="false" indent="0" shrinkToFit="false"/>
      <protection locked="true" hidden="false"/>
    </xf>
    <xf numFmtId="178" fontId="16" fillId="0" borderId="1" xfId="0" applyFont="true" applyBorder="true" applyAlignment="false" applyProtection="false">
      <alignment horizontal="general" vertical="bottom" textRotation="0" wrapText="false" indent="0" shrinkToFit="false"/>
      <protection locked="true" hidden="false"/>
    </xf>
    <xf numFmtId="164" fontId="10" fillId="2" borderId="1" xfId="0" applyFont="true" applyBorder="true" applyAlignment="true" applyProtection="false">
      <alignment horizontal="center" vertical="bottom" textRotation="0" wrapText="false" indent="0" shrinkToFit="false"/>
      <protection locked="true" hidden="false"/>
    </xf>
    <xf numFmtId="164" fontId="9" fillId="0" borderId="1" xfId="0" applyFont="true" applyBorder="true" applyAlignment="true" applyProtection="false">
      <alignment horizontal="center" vertical="bottom" textRotation="0" wrapText="false" indent="0" shrinkToFit="false"/>
      <protection locked="true" hidden="false"/>
    </xf>
    <xf numFmtId="164" fontId="5" fillId="3" borderId="1" xfId="0" applyFont="true" applyBorder="true" applyAlignment="false" applyProtection="false">
      <alignment horizontal="general" vertical="bottom" textRotation="0" wrapText="false" indent="0" shrinkToFit="false"/>
      <protection locked="true" hidden="false"/>
    </xf>
    <xf numFmtId="169" fontId="10" fillId="2" borderId="1"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true" applyAlignment="false" applyProtection="false">
      <alignment horizontal="general" vertical="bottom" textRotation="0" wrapText="fals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16" fillId="0"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ont>
        <name val="Arial"/>
        <charset val="1"/>
        <family val="0"/>
        <b val="1"/>
        <color rgb="FFC96D00"/>
      </font>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0CBC2"/>
      <rgbColor rgb="FF878787"/>
      <rgbColor rgb="FF9999FF"/>
      <rgbColor rgb="FF993366"/>
      <rgbColor rgb="FFFBF3E4"/>
      <rgbColor rgb="FFF0EDE8"/>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C96D00"/>
      <rgbColor rgb="FF666666"/>
      <rgbColor rgb="FF969696"/>
      <rgbColor rgb="FF003366"/>
      <rgbColor rgb="FF339966"/>
      <rgbColor rgb="FF003300"/>
      <rgbColor rgb="FF1A1A1A"/>
      <rgbColor rgb="FF993300"/>
      <rgbColor rgb="FF993366"/>
      <rgbColor rgb="FF333399"/>
      <rgbColor rgb="FF1F29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Weekly distance</a:t>
            </a:r>
          </a:p>
        </c:rich>
      </c:tx>
      <c:overlay val="0"/>
      <c:spPr>
        <a:noFill/>
        <a:ln w="0">
          <a:noFill/>
        </a:ln>
      </c:spPr>
    </c:title>
    <c:autoTitleDeleted val="0"/>
    <c:plotArea>
      <c:barChart>
        <c:barDir val="col"/>
        <c:grouping val="clustered"/>
        <c:varyColors val="0"/>
        <c:ser>
          <c:idx val="0"/>
          <c:order val="0"/>
          <c:tx>
            <c:strRef>
              <c:f>"Distance"</c:f>
              <c:strCache>
                <c:ptCount val="1"/>
                <c:pt idx="0">
                  <c:v>Distance</c:v>
                </c:pt>
              </c:strCache>
            </c:strRef>
          </c:tx>
          <c:spPr>
            <a:solidFill>
              <a:srgbClr val="c96d00"/>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'Weekly Summary'!$A$6:$A$21</c:f>
              <c:strCache>
                <c:ptCount val="16"/>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strCache>
            </c:strRef>
          </c:cat>
          <c:val>
            <c:numRef>
              <c:f>'Weekly Summary'!$D$6:$D$21</c:f>
              <c:numCache>
                <c:formatCode>0.0;\-0.0;\-</c:formatCode>
                <c:ptCount val="16"/>
                <c:pt idx="0">
                  <c:v>26</c:v>
                </c:pt>
                <c:pt idx="1">
                  <c:v>30.5</c:v>
                </c:pt>
                <c:pt idx="2">
                  <c:v>31</c:v>
                </c:pt>
                <c:pt idx="3">
                  <c:v>36</c:v>
                </c:pt>
                <c:pt idx="4">
                  <c:v>0</c:v>
                </c:pt>
                <c:pt idx="5">
                  <c:v>0</c:v>
                </c:pt>
                <c:pt idx="6">
                  <c:v>0</c:v>
                </c:pt>
                <c:pt idx="7">
                  <c:v>0</c:v>
                </c:pt>
                <c:pt idx="8">
                  <c:v>0</c:v>
                </c:pt>
                <c:pt idx="9">
                  <c:v>0</c:v>
                </c:pt>
                <c:pt idx="10">
                  <c:v>0</c:v>
                </c:pt>
                <c:pt idx="11">
                  <c:v>0</c:v>
                </c:pt>
                <c:pt idx="12">
                  <c:v>0</c:v>
                </c:pt>
                <c:pt idx="13">
                  <c:v>0</c:v>
                </c:pt>
                <c:pt idx="14">
                  <c:v>0</c:v>
                </c:pt>
                <c:pt idx="15">
                  <c:v>0</c:v>
                </c:pt>
              </c:numCache>
            </c:numRef>
          </c:val>
        </c:ser>
        <c:gapWidth val="50"/>
        <c:overlap val="0"/>
        <c:axId val="51486669"/>
        <c:axId val="74326623"/>
      </c:barChart>
      <c:catAx>
        <c:axId val="51486669"/>
        <c:scaling>
          <c:orientation val="minMax"/>
        </c:scaling>
        <c:delete val="0"/>
        <c:axPos val="b"/>
        <c:title>
          <c:tx>
            <c:rich>
              <a:bodyPr rot="0"/>
              <a:lstStyle/>
              <a:p>
                <a:pPr>
                  <a:defRPr b="1" sz="1000" spc="-1" strike="noStrike">
                    <a:solidFill>
                      <a:srgbClr val="000000"/>
                    </a:solidFill>
                    <a:latin typeface="Calibri"/>
                  </a:defRPr>
                </a:pPr>
                <a:r>
                  <a:rPr b="1" sz="1000" spc="-1" strike="noStrike">
                    <a:solidFill>
                      <a:srgbClr val="000000"/>
                    </a:solidFill>
                    <a:latin typeface="Calibri"/>
                  </a:rPr>
                  <a:t>Week</a:t>
                </a:r>
              </a:p>
            </c:rich>
          </c:tx>
          <c:overlay val="0"/>
          <c:spPr>
            <a:noFill/>
            <a:ln w="0">
              <a:noFill/>
            </a:ln>
          </c:spPr>
        </c:title>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4326623"/>
        <c:crosses val="autoZero"/>
        <c:auto val="1"/>
        <c:lblAlgn val="ctr"/>
        <c:lblOffset val="100"/>
        <c:noMultiLvlLbl val="0"/>
      </c:catAx>
      <c:valAx>
        <c:axId val="74326623"/>
        <c:scaling>
          <c:orientation val="minMax"/>
          <c:min val="0"/>
        </c:scaling>
        <c:delete val="0"/>
        <c:axPos val="l"/>
        <c:majorGridlines>
          <c:spPr>
            <a:ln w="9360">
              <a:solidFill>
                <a:srgbClr val="878787"/>
              </a:solidFill>
              <a:round/>
            </a:ln>
          </c:spPr>
        </c:majorGridlines>
        <c:numFmt formatCode="0.0;\-0.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51486669"/>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23</xdr:row>
      <xdr:rowOff>130680</xdr:rowOff>
    </xdr:from>
    <xdr:to>
      <xdr:col>9</xdr:col>
      <xdr:colOff>95760</xdr:colOff>
      <xdr:row>39</xdr:row>
      <xdr:rowOff>142200</xdr:rowOff>
    </xdr:to>
    <xdr:graphicFrame>
      <xdr:nvGraphicFramePr>
        <xdr:cNvPr id="0" name="Chart 1"/>
        <xdr:cNvGraphicFramePr/>
      </xdr:nvGraphicFramePr>
      <xdr:xfrm>
        <a:off x="0" y="4933800"/>
        <a:ext cx="7919640" cy="305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4.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3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6"/>
    <col collapsed="false" customWidth="true" hidden="false" outlineLevel="0" max="2" min="2" style="0" width="30"/>
    <col collapsed="false" customWidth="true" hidden="false" outlineLevel="0" max="3" min="3" style="0" width="44"/>
    <col collapsed="false" customWidth="true" hidden="false" outlineLevel="0" max="4" min="4" style="0" width="3"/>
    <col collapsed="false" customWidth="true" hidden="false" outlineLevel="0" max="5" min="5" style="0" width="22"/>
    <col collapsed="false" customWidth="true" hidden="false" outlineLevel="0" max="6" min="6" style="0" width="12"/>
  </cols>
  <sheetData>
    <row r="1" customFormat="false" ht="22.05" hidden="false" customHeight="false" outlineLevel="0" collapsed="false">
      <c r="A1" s="1" t="s">
        <v>0</v>
      </c>
    </row>
    <row r="2" customFormat="false" ht="15" hidden="false" customHeight="false" outlineLevel="0" collapsed="false">
      <c r="A2" s="2" t="s">
        <v>1</v>
      </c>
    </row>
    <row r="4" customFormat="false" ht="15" hidden="false" customHeight="false" outlineLevel="0" collapsed="false">
      <c r="A4" s="3" t="s">
        <v>2</v>
      </c>
    </row>
    <row r="5" customFormat="false" ht="30" hidden="false" customHeight="true" outlineLevel="0" collapsed="false">
      <c r="A5" s="4" t="s">
        <v>3</v>
      </c>
      <c r="B5" s="4"/>
      <c r="C5" s="4"/>
    </row>
    <row r="6" customFormat="false" ht="30" hidden="false" customHeight="true" outlineLevel="0" collapsed="false">
      <c r="A6" s="4" t="s">
        <v>4</v>
      </c>
      <c r="B6" s="4"/>
      <c r="C6" s="4"/>
    </row>
    <row r="7" customFormat="false" ht="30" hidden="false" customHeight="true" outlineLevel="0" collapsed="false">
      <c r="A7" s="4" t="s">
        <v>5</v>
      </c>
      <c r="B7" s="4"/>
      <c r="C7" s="4"/>
    </row>
    <row r="8" customFormat="false" ht="30" hidden="false" customHeight="true" outlineLevel="0" collapsed="false">
      <c r="A8" s="4" t="s">
        <v>6</v>
      </c>
      <c r="B8" s="4"/>
      <c r="C8" s="4"/>
    </row>
    <row r="9" customFormat="false" ht="30" hidden="false" customHeight="true" outlineLevel="0" collapsed="false">
      <c r="A9" s="4" t="s">
        <v>7</v>
      </c>
      <c r="B9" s="4"/>
      <c r="C9" s="4"/>
    </row>
    <row r="10" customFormat="false" ht="30" hidden="false" customHeight="true" outlineLevel="0" collapsed="false">
      <c r="A10" s="4" t="s">
        <v>8</v>
      </c>
      <c r="B10" s="4"/>
      <c r="C10" s="4"/>
    </row>
    <row r="12" customFormat="false" ht="15" hidden="false" customHeight="false" outlineLevel="0" collapsed="false">
      <c r="A12" s="3" t="s">
        <v>9</v>
      </c>
      <c r="E12" s="5" t="s">
        <v>10</v>
      </c>
    </row>
    <row r="13" customFormat="false" ht="15" hidden="false" customHeight="false" outlineLevel="0" collapsed="false">
      <c r="A13" s="6" t="s">
        <v>11</v>
      </c>
      <c r="B13" s="7" t="s">
        <v>12</v>
      </c>
      <c r="C13" s="8" t="s">
        <v>13</v>
      </c>
      <c r="E13" s="9" t="s">
        <v>14</v>
      </c>
      <c r="F13" s="9" t="n">
        <v>5</v>
      </c>
    </row>
    <row r="14" customFormat="false" ht="15" hidden="false" customHeight="false" outlineLevel="0" collapsed="false">
      <c r="A14" s="6" t="s">
        <v>15</v>
      </c>
      <c r="B14" s="10" t="n">
        <v>46391</v>
      </c>
      <c r="C14" s="8" t="s">
        <v>16</v>
      </c>
      <c r="E14" s="9" t="s">
        <v>17</v>
      </c>
      <c r="F14" s="9" t="n">
        <v>10</v>
      </c>
    </row>
    <row r="15" customFormat="false" ht="15" hidden="false" customHeight="false" outlineLevel="0" collapsed="false">
      <c r="A15" s="6" t="s">
        <v>18</v>
      </c>
      <c r="B15" s="7" t="s">
        <v>19</v>
      </c>
      <c r="C15" s="8"/>
      <c r="E15" s="9" t="s">
        <v>20</v>
      </c>
      <c r="F15" s="9" t="n">
        <v>21.0975</v>
      </c>
    </row>
    <row r="16" customFormat="false" ht="15" hidden="false" customHeight="false" outlineLevel="0" collapsed="false">
      <c r="A16" s="6" t="s">
        <v>21</v>
      </c>
      <c r="B16" s="10" t="n">
        <v>46502</v>
      </c>
      <c r="C16" s="8" t="s">
        <v>22</v>
      </c>
      <c r="E16" s="9" t="s">
        <v>23</v>
      </c>
      <c r="F16" s="9" t="n">
        <v>42.195</v>
      </c>
    </row>
    <row r="17" customFormat="false" ht="15" hidden="false" customHeight="false" outlineLevel="0" collapsed="false">
      <c r="A17" s="6" t="s">
        <v>24</v>
      </c>
      <c r="B17" s="7" t="s">
        <v>20</v>
      </c>
      <c r="C17" s="8" t="s">
        <v>25</v>
      </c>
    </row>
    <row r="18" customFormat="false" ht="15" hidden="false" customHeight="false" outlineLevel="0" collapsed="false">
      <c r="A18" s="6" t="s">
        <v>26</v>
      </c>
      <c r="B18" s="11"/>
      <c r="C18" s="8" t="s">
        <v>27</v>
      </c>
    </row>
    <row r="19" customFormat="false" ht="15" hidden="false" customHeight="false" outlineLevel="0" collapsed="false">
      <c r="A19" s="6" t="s">
        <v>28</v>
      </c>
      <c r="B19" s="12" t="n">
        <v>0.0798611111111111</v>
      </c>
      <c r="C19" s="8" t="s">
        <v>29</v>
      </c>
    </row>
    <row r="20" customFormat="false" ht="15" hidden="false" customHeight="false" outlineLevel="0" collapsed="false">
      <c r="A20" s="6" t="s">
        <v>30</v>
      </c>
      <c r="B20" s="13" t="n">
        <v>0.3125</v>
      </c>
      <c r="C20" s="8"/>
    </row>
    <row r="21" customFormat="false" ht="15" hidden="false" customHeight="false" outlineLevel="0" collapsed="false">
      <c r="A21" s="6" t="s">
        <v>31</v>
      </c>
      <c r="B21" s="14" t="n">
        <v>0</v>
      </c>
      <c r="C21" s="8" t="s">
        <v>32</v>
      </c>
    </row>
    <row r="22" customFormat="false" ht="15" hidden="false" customHeight="false" outlineLevel="0" collapsed="false">
      <c r="A22" s="5" t="s">
        <v>33</v>
      </c>
    </row>
    <row r="23" customFormat="false" ht="15" hidden="false" customHeight="false" outlineLevel="0" collapsed="false">
      <c r="A23" s="6" t="s">
        <v>34</v>
      </c>
      <c r="B23" s="15" t="n">
        <f aca="false">IF(B17="Other",N(B18),INDEX($F$13:$F$16,MATCH(B17,$E$13:$E$16,0))/IF(B13="miles",1.609344,1))</f>
        <v>21.0975</v>
      </c>
    </row>
    <row r="24" customFormat="false" ht="15" hidden="false" customHeight="false" outlineLevel="0" collapsed="false">
      <c r="A24" s="6" t="s">
        <v>35</v>
      </c>
      <c r="B24" s="16" t="n">
        <f aca="false">IF(B23=0,"",B19/B23)</f>
        <v>0.0037853352819581</v>
      </c>
      <c r="C24" s="17" t="str">
        <f aca="false">IF(B24="","","per "&amp;IF(B13="miles","mile","km"))</f>
        <v>per km</v>
      </c>
    </row>
    <row r="26" customFormat="false" ht="15" hidden="false" customHeight="false" outlineLevel="0" collapsed="false">
      <c r="A26" s="3" t="s">
        <v>36</v>
      </c>
    </row>
    <row r="27" customFormat="false" ht="15" hidden="false" customHeight="false" outlineLevel="0" collapsed="false">
      <c r="A27" s="18" t="s">
        <v>37</v>
      </c>
      <c r="B27" s="18"/>
    </row>
    <row r="28" customFormat="false" ht="15" hidden="false" customHeight="false" outlineLevel="0" collapsed="false">
      <c r="A28" s="19" t="s">
        <v>38</v>
      </c>
      <c r="B28" s="19"/>
    </row>
    <row r="29" customFormat="false" ht="15" hidden="false" customHeight="false" outlineLevel="0" collapsed="false">
      <c r="A29" s="20" t="s">
        <v>39</v>
      </c>
      <c r="B29" s="20"/>
    </row>
    <row r="31" customFormat="false" ht="15" hidden="false" customHeight="false" outlineLevel="0" collapsed="false">
      <c r="A31" s="3" t="s">
        <v>40</v>
      </c>
    </row>
    <row r="32" customFormat="false" ht="43.5" hidden="false" customHeight="true" outlineLevel="0" collapsed="false">
      <c r="A32" s="4" t="s">
        <v>41</v>
      </c>
      <c r="B32" s="4"/>
      <c r="C32" s="4"/>
    </row>
    <row r="34" customFormat="false" ht="42" hidden="false" customHeight="true" outlineLevel="0" collapsed="false">
      <c r="A34" s="21" t="s">
        <v>42</v>
      </c>
      <c r="B34" s="21"/>
      <c r="C34" s="21"/>
    </row>
  </sheetData>
  <mergeCells count="11">
    <mergeCell ref="A5:C5"/>
    <mergeCell ref="A6:C6"/>
    <mergeCell ref="A7:C7"/>
    <mergeCell ref="A8:C8"/>
    <mergeCell ref="A9:C9"/>
    <mergeCell ref="A10:C10"/>
    <mergeCell ref="A27:B27"/>
    <mergeCell ref="A28:B28"/>
    <mergeCell ref="A29:B29"/>
    <mergeCell ref="A32:C32"/>
    <mergeCell ref="A34:C34"/>
  </mergeCells>
  <dataValidations count="2">
    <dataValidation allowBlank="false" error="Please pick from the list." errorStyle="stop" operator="between" showDropDown="false" showErrorMessage="false" showInputMessage="false" sqref="B13" type="list">
      <formula1>"km,miles"</formula1>
      <formula2>0</formula2>
    </dataValidation>
    <dataValidation allowBlank="false" error="Please pick from the list." errorStyle="stop" operator="between" showDropDown="false" showErrorMessage="false" showInputMessage="false" sqref="B17" type="list">
      <formula1>"5K,10K,Half marathon,Marathon,Other"</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40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7"/>
    <col collapsed="false" customWidth="true" hidden="false" outlineLevel="0" max="2" min="2" style="0" width="7"/>
    <col collapsed="false" customWidth="true" hidden="false" outlineLevel="0" max="3" min="3" style="0" width="14"/>
    <col collapsed="false" customWidth="true" hidden="false" outlineLevel="0" max="4" min="4" style="0" width="13"/>
    <col collapsed="false" customWidth="true" hidden="false" outlineLevel="0" max="6" min="5" style="0" width="11"/>
    <col collapsed="false" customWidth="true" hidden="false" outlineLevel="0" max="7" min="7" style="0" width="14"/>
    <col collapsed="false" customWidth="true" hidden="false" outlineLevel="0" max="8" min="8" style="0" width="10"/>
    <col collapsed="false" customWidth="true" hidden="false" outlineLevel="0" max="9" min="9" style="0" width="18"/>
    <col collapsed="false" customWidth="true" hidden="false" outlineLevel="0" max="10" min="10" style="0" width="34"/>
  </cols>
  <sheetData>
    <row r="1" customFormat="false" ht="19.7" hidden="false" customHeight="false" outlineLevel="0" collapsed="false">
      <c r="A1" s="22" t="s">
        <v>43</v>
      </c>
    </row>
    <row r="2" customFormat="false" ht="15" hidden="false" customHeight="false" outlineLevel="0" collapsed="false">
      <c r="A2" s="2" t="s">
        <v>44</v>
      </c>
    </row>
    <row r="4" customFormat="false" ht="15" hidden="false" customHeight="false" outlineLevel="0" collapsed="false">
      <c r="A4" s="8" t="s">
        <v>45</v>
      </c>
    </row>
    <row r="5" customFormat="false" ht="15" hidden="false" customHeight="false" outlineLevel="0" collapsed="false">
      <c r="A5" s="8" t="s">
        <v>46</v>
      </c>
    </row>
    <row r="7" customFormat="false" ht="30" hidden="false" customHeight="true" outlineLevel="0" collapsed="false">
      <c r="A7" s="23" t="s">
        <v>47</v>
      </c>
      <c r="B7" s="23" t="s">
        <v>48</v>
      </c>
      <c r="C7" s="23" t="s">
        <v>49</v>
      </c>
      <c r="D7" s="23" t="str">
        <f aca="false">"Distance ("&amp;'Start Here'!$B$13&amp;")"</f>
        <v>Distance (km)</v>
      </c>
      <c r="E7" s="23" t="s">
        <v>50</v>
      </c>
      <c r="F7" s="23" t="str">
        <f aca="false">"Pace (per "&amp;IF('Start Here'!$B$13="miles","mile","km")&amp;")"</f>
        <v>Pace (per km)</v>
      </c>
      <c r="G7" s="23" t="s">
        <v>51</v>
      </c>
      <c r="H7" s="23" t="s">
        <v>52</v>
      </c>
      <c r="I7" s="23" t="s">
        <v>53</v>
      </c>
      <c r="J7" s="23" t="s">
        <v>54</v>
      </c>
    </row>
    <row r="8" customFormat="false" ht="15" hidden="false" customHeight="false" outlineLevel="0" collapsed="false">
      <c r="A8" s="24" t="n">
        <v>46392</v>
      </c>
      <c r="B8" s="25" t="n">
        <f aca="false">IF(A8="","",IF(OR(A8&lt;'Start Here'!$B$14,A8&gt;='Start Here'!$B$14+112),"",INT((A8-'Start Here'!$B$14)/7)+1))</f>
        <v>1</v>
      </c>
      <c r="C8" s="26" t="s">
        <v>55</v>
      </c>
      <c r="D8" s="27" t="n">
        <v>6</v>
      </c>
      <c r="E8" s="28" t="n">
        <v>0.0253472222222222</v>
      </c>
      <c r="F8" s="29" t="n">
        <f aca="false">IF(OR(D8="",E8="",N(D8)=0),"",E8/D8)</f>
        <v>0.00422453703703704</v>
      </c>
      <c r="G8" s="26" t="n">
        <v>142</v>
      </c>
      <c r="H8" s="26" t="n">
        <v>4</v>
      </c>
      <c r="I8" s="26" t="s">
        <v>56</v>
      </c>
      <c r="J8" s="26" t="s">
        <v>57</v>
      </c>
    </row>
    <row r="9" customFormat="false" ht="15" hidden="false" customHeight="false" outlineLevel="0" collapsed="false">
      <c r="A9" s="24" t="n">
        <v>46394</v>
      </c>
      <c r="B9" s="25" t="n">
        <f aca="false">IF(A9="","",IF(OR(A9&lt;'Start Here'!$B$14,A9&gt;='Start Here'!$B$14+112),"",INT((A9-'Start Here'!$B$14)/7)+1))</f>
        <v>1</v>
      </c>
      <c r="C9" s="26" t="s">
        <v>58</v>
      </c>
      <c r="D9" s="27" t="n">
        <v>8</v>
      </c>
      <c r="E9" s="28" t="n">
        <v>0.0306712962962963</v>
      </c>
      <c r="F9" s="29" t="n">
        <f aca="false">IF(OR(D9="",E9="",N(D9)=0),"",E9/D9)</f>
        <v>0.00383391203703704</v>
      </c>
      <c r="G9" s="26" t="n">
        <v>158</v>
      </c>
      <c r="H9" s="26" t="n">
        <v>7</v>
      </c>
      <c r="I9" s="26" t="s">
        <v>56</v>
      </c>
      <c r="J9" s="26" t="s">
        <v>59</v>
      </c>
    </row>
    <row r="10" customFormat="false" ht="15" hidden="false" customHeight="false" outlineLevel="0" collapsed="false">
      <c r="A10" s="24" t="n">
        <v>46396</v>
      </c>
      <c r="B10" s="25" t="n">
        <f aca="false">IF(A10="","",IF(OR(A10&lt;'Start Here'!$B$14,A10&gt;='Start Here'!$B$14+112),"",INT((A10-'Start Here'!$B$14)/7)+1))</f>
        <v>1</v>
      </c>
      <c r="C10" s="26" t="s">
        <v>60</v>
      </c>
      <c r="D10" s="27" t="n">
        <v>12</v>
      </c>
      <c r="E10" s="28" t="n">
        <v>0.050462962962963</v>
      </c>
      <c r="F10" s="29" t="n">
        <f aca="false">IF(OR(D10="",E10="",N(D10)=0),"",E10/D10)</f>
        <v>0.00420524691358025</v>
      </c>
      <c r="G10" s="26" t="n">
        <v>148</v>
      </c>
      <c r="H10" s="26" t="n">
        <v>5</v>
      </c>
      <c r="I10" s="26" t="s">
        <v>56</v>
      </c>
      <c r="J10" s="26" t="s">
        <v>61</v>
      </c>
    </row>
    <row r="11" customFormat="false" ht="15" hidden="false" customHeight="false" outlineLevel="0" collapsed="false">
      <c r="A11" s="24" t="n">
        <v>46399</v>
      </c>
      <c r="B11" s="25" t="n">
        <f aca="false">IF(A11="","",IF(OR(A11&lt;'Start Here'!$B$14,A11&gt;='Start Here'!$B$14+112),"",INT((A11-'Start Here'!$B$14)/7)+1))</f>
        <v>2</v>
      </c>
      <c r="C11" s="26" t="s">
        <v>55</v>
      </c>
      <c r="D11" s="27" t="n">
        <v>6.5</v>
      </c>
      <c r="E11" s="28" t="n">
        <v>0.0274305555555556</v>
      </c>
      <c r="F11" s="29" t="n">
        <f aca="false">IF(OR(D11="",E11="",N(D11)=0),"",E11/D11)</f>
        <v>0.00422008547008547</v>
      </c>
      <c r="G11" s="26" t="n">
        <v>143</v>
      </c>
      <c r="H11" s="26" t="n">
        <v>4</v>
      </c>
      <c r="I11" s="26" t="s">
        <v>56</v>
      </c>
      <c r="J11" s="26"/>
    </row>
    <row r="12" customFormat="false" ht="15" hidden="false" customHeight="false" outlineLevel="0" collapsed="false">
      <c r="A12" s="24" t="n">
        <v>46401</v>
      </c>
      <c r="B12" s="25" t="n">
        <f aca="false">IF(A12="","",IF(OR(A12&lt;'Start Here'!$B$14,A12&gt;='Start Here'!$B$14+112),"",INT((A12-'Start Here'!$B$14)/7)+1))</f>
        <v>2</v>
      </c>
      <c r="C12" s="26" t="s">
        <v>62</v>
      </c>
      <c r="D12" s="27" t="n">
        <v>7</v>
      </c>
      <c r="E12" s="28" t="n">
        <v>0.0269675925925926</v>
      </c>
      <c r="F12" s="29" t="n">
        <f aca="false">IF(OR(D12="",E12="",N(D12)=0),"",E12/D12)</f>
        <v>0.00385251322751323</v>
      </c>
      <c r="G12" s="26" t="n">
        <v>162</v>
      </c>
      <c r="H12" s="26" t="n">
        <v>8</v>
      </c>
      <c r="I12" s="26" t="s">
        <v>63</v>
      </c>
      <c r="J12" s="26" t="s">
        <v>64</v>
      </c>
    </row>
    <row r="13" customFormat="false" ht="15" hidden="false" customHeight="false" outlineLevel="0" collapsed="false">
      <c r="A13" s="24" t="n">
        <v>46403</v>
      </c>
      <c r="B13" s="25" t="n">
        <f aca="false">IF(A13="","",IF(OR(A13&lt;'Start Here'!$B$14,A13&gt;='Start Here'!$B$14+112),"",INT((A13-'Start Here'!$B$14)/7)+1))</f>
        <v>2</v>
      </c>
      <c r="C13" s="26" t="s">
        <v>60</v>
      </c>
      <c r="D13" s="27" t="n">
        <v>13</v>
      </c>
      <c r="E13" s="28" t="n">
        <v>0.0549768518518519</v>
      </c>
      <c r="F13" s="29" t="n">
        <f aca="false">IF(OR(D13="",E13="",N(D13)=0),"",E13/D13)</f>
        <v>0.0042289886039886</v>
      </c>
      <c r="G13" s="26" t="n">
        <v>149</v>
      </c>
      <c r="H13" s="26" t="n">
        <v>5</v>
      </c>
      <c r="I13" s="26" t="s">
        <v>56</v>
      </c>
      <c r="J13" s="26"/>
    </row>
    <row r="14" customFormat="false" ht="15" hidden="false" customHeight="false" outlineLevel="0" collapsed="false">
      <c r="A14" s="24" t="n">
        <v>46404</v>
      </c>
      <c r="B14" s="25" t="n">
        <f aca="false">IF(A14="","",IF(OR(A14&lt;'Start Here'!$B$14,A14&gt;='Start Here'!$B$14+112),"",INT((A14-'Start Here'!$B$14)/7)+1))</f>
        <v>2</v>
      </c>
      <c r="C14" s="26" t="s">
        <v>65</v>
      </c>
      <c r="D14" s="27" t="n">
        <v>4</v>
      </c>
      <c r="E14" s="28" t="n">
        <v>0.0180555555555556</v>
      </c>
      <c r="F14" s="29" t="n">
        <f aca="false">IF(OR(D14="",E14="",N(D14)=0),"",E14/D14)</f>
        <v>0.00451388888888889</v>
      </c>
      <c r="G14" s="26" t="n">
        <v>130</v>
      </c>
      <c r="H14" s="26" t="n">
        <v>3</v>
      </c>
      <c r="I14" s="26" t="s">
        <v>63</v>
      </c>
      <c r="J14" s="26" t="s">
        <v>66</v>
      </c>
    </row>
    <row r="15" customFormat="false" ht="15" hidden="false" customHeight="false" outlineLevel="0" collapsed="false">
      <c r="A15" s="24" t="n">
        <v>46406</v>
      </c>
      <c r="B15" s="25" t="n">
        <f aca="false">IF(A15="","",IF(OR(A15&lt;'Start Here'!$B$14,A15&gt;='Start Here'!$B$14+112),"",INT((A15-'Start Here'!$B$14)/7)+1))</f>
        <v>3</v>
      </c>
      <c r="C15" s="26" t="s">
        <v>55</v>
      </c>
      <c r="D15" s="27" t="n">
        <v>7</v>
      </c>
      <c r="E15" s="28" t="n">
        <v>0.0292824074074074</v>
      </c>
      <c r="F15" s="29" t="n">
        <f aca="false">IF(OR(D15="",E15="",N(D15)=0),"",E15/D15)</f>
        <v>0.00418320105820106</v>
      </c>
      <c r="G15" s="26" t="n">
        <v>144</v>
      </c>
      <c r="H15" s="26" t="n">
        <v>4</v>
      </c>
      <c r="I15" s="26" t="s">
        <v>56</v>
      </c>
      <c r="J15" s="26"/>
    </row>
    <row r="16" customFormat="false" ht="15" hidden="false" customHeight="false" outlineLevel="0" collapsed="false">
      <c r="A16" s="24" t="n">
        <v>46408</v>
      </c>
      <c r="B16" s="25" t="n">
        <f aca="false">IF(A16="","",IF(OR(A16&lt;'Start Here'!$B$14,A16&gt;='Start Here'!$B$14+112),"",INT((A16-'Start Here'!$B$14)/7)+1))</f>
        <v>3</v>
      </c>
      <c r="C16" s="26" t="s">
        <v>58</v>
      </c>
      <c r="D16" s="27" t="n">
        <v>9</v>
      </c>
      <c r="E16" s="28" t="n">
        <v>0.034375</v>
      </c>
      <c r="F16" s="29" t="n">
        <f aca="false">IF(OR(D16="",E16="",N(D16)=0),"",E16/D16)</f>
        <v>0.00381944444444444</v>
      </c>
      <c r="G16" s="26" t="n">
        <v>159</v>
      </c>
      <c r="H16" s="26" t="n">
        <v>7</v>
      </c>
      <c r="I16" s="26" t="s">
        <v>56</v>
      </c>
      <c r="J16" s="26"/>
    </row>
    <row r="17" customFormat="false" ht="15" hidden="false" customHeight="false" outlineLevel="0" collapsed="false">
      <c r="A17" s="24" t="n">
        <v>46410</v>
      </c>
      <c r="B17" s="25" t="n">
        <f aca="false">IF(A17="","",IF(OR(A17&lt;'Start Here'!$B$14,A17&gt;='Start Here'!$B$14+112),"",INT((A17-'Start Here'!$B$14)/7)+1))</f>
        <v>3</v>
      </c>
      <c r="C17" s="26" t="s">
        <v>60</v>
      </c>
      <c r="D17" s="27" t="n">
        <v>15</v>
      </c>
      <c r="E17" s="28" t="n">
        <v>0.0648148148148148</v>
      </c>
      <c r="F17" s="29" t="n">
        <f aca="false">IF(OR(D17="",E17="",N(D17)=0),"",E17/D17)</f>
        <v>0.00432098765432099</v>
      </c>
      <c r="G17" s="26" t="n">
        <v>150</v>
      </c>
      <c r="H17" s="26" t="n">
        <v>6</v>
      </c>
      <c r="I17" s="26" t="s">
        <v>56</v>
      </c>
      <c r="J17" s="26" t="s">
        <v>67</v>
      </c>
    </row>
    <row r="18" customFormat="false" ht="15" hidden="false" customHeight="false" outlineLevel="0" collapsed="false">
      <c r="A18" s="24" t="n">
        <v>46413</v>
      </c>
      <c r="B18" s="25" t="n">
        <f aca="false">IF(A18="","",IF(OR(A18&lt;'Start Here'!$B$14,A18&gt;='Start Here'!$B$14+112),"",INT((A18-'Start Here'!$B$14)/7)+1))</f>
        <v>4</v>
      </c>
      <c r="C18" s="26" t="s">
        <v>55</v>
      </c>
      <c r="D18" s="27" t="n">
        <v>8</v>
      </c>
      <c r="E18" s="28" t="n">
        <v>0.0337962962962963</v>
      </c>
      <c r="F18" s="29" t="n">
        <f aca="false">IF(OR(D18="",E18="",N(D18)=0),"",E18/D18)</f>
        <v>0.00422453703703704</v>
      </c>
      <c r="G18" s="26" t="n">
        <v>145</v>
      </c>
      <c r="H18" s="26" t="n">
        <v>4</v>
      </c>
      <c r="I18" s="26" t="s">
        <v>63</v>
      </c>
      <c r="J18" s="26"/>
    </row>
    <row r="19" customFormat="false" ht="15" hidden="false" customHeight="false" outlineLevel="0" collapsed="false">
      <c r="A19" s="24" t="n">
        <v>46415</v>
      </c>
      <c r="B19" s="25" t="n">
        <f aca="false">IF(A19="","",IF(OR(A19&lt;'Start Here'!$B$14,A19&gt;='Start Here'!$B$14+112),"",INT((A19-'Start Here'!$B$14)/7)+1))</f>
        <v>4</v>
      </c>
      <c r="C19" s="26" t="s">
        <v>68</v>
      </c>
      <c r="D19" s="27" t="n">
        <v>8</v>
      </c>
      <c r="E19" s="28" t="n">
        <v>0.0328703703703704</v>
      </c>
      <c r="F19" s="29" t="n">
        <f aca="false">IF(OR(D19="",E19="",N(D19)=0),"",E19/D19)</f>
        <v>0.0041087962962963</v>
      </c>
      <c r="G19" s="26" t="n">
        <v>160</v>
      </c>
      <c r="H19" s="26" t="n">
        <v>7</v>
      </c>
      <c r="I19" s="26" t="s">
        <v>63</v>
      </c>
      <c r="J19" s="26" t="s">
        <v>69</v>
      </c>
    </row>
    <row r="20" customFormat="false" ht="15" hidden="false" customHeight="false" outlineLevel="0" collapsed="false">
      <c r="A20" s="24" t="n">
        <v>46417</v>
      </c>
      <c r="B20" s="25" t="n">
        <f aca="false">IF(A20="","",IF(OR(A20&lt;'Start Here'!$B$14,A20&gt;='Start Here'!$B$14+112),"",INT((A20-'Start Here'!$B$14)/7)+1))</f>
        <v>4</v>
      </c>
      <c r="C20" s="26" t="s">
        <v>60</v>
      </c>
      <c r="D20" s="27" t="n">
        <v>20</v>
      </c>
      <c r="E20" s="28" t="n">
        <v>0.0871527777777778</v>
      </c>
      <c r="F20" s="29" t="n">
        <f aca="false">IF(OR(D20="",E20="",N(D20)=0),"",E20/D20)</f>
        <v>0.00435763888888889</v>
      </c>
      <c r="G20" s="26" t="n">
        <v>151</v>
      </c>
      <c r="H20" s="26" t="n">
        <v>6</v>
      </c>
      <c r="I20" s="26" t="s">
        <v>56</v>
      </c>
      <c r="J20" s="26" t="s">
        <v>70</v>
      </c>
    </row>
    <row r="21" customFormat="false" ht="15" hidden="false" customHeight="false" outlineLevel="0" collapsed="false">
      <c r="A21" s="24"/>
      <c r="B21" s="25" t="str">
        <f aca="false">IF(A21="","",IF(OR(A21&lt;'Start Here'!$B$14,A21&gt;='Start Here'!$B$14+112),"",INT((A21-'Start Here'!$B$14)/7)+1))</f>
        <v/>
      </c>
      <c r="C21" s="26"/>
      <c r="D21" s="27"/>
      <c r="E21" s="28"/>
      <c r="F21" s="29" t="str">
        <f aca="false">IF(OR(D21="",E21="",N(D21)=0),"",E21/D21)</f>
        <v/>
      </c>
      <c r="G21" s="26"/>
      <c r="H21" s="26"/>
      <c r="I21" s="26"/>
      <c r="J21" s="26"/>
    </row>
    <row r="22" customFormat="false" ht="15" hidden="false" customHeight="false" outlineLevel="0" collapsed="false">
      <c r="A22" s="24"/>
      <c r="B22" s="25" t="str">
        <f aca="false">IF(A22="","",IF(OR(A22&lt;'Start Here'!$B$14,A22&gt;='Start Here'!$B$14+112),"",INT((A22-'Start Here'!$B$14)/7)+1))</f>
        <v/>
      </c>
      <c r="C22" s="26"/>
      <c r="D22" s="27"/>
      <c r="E22" s="28"/>
      <c r="F22" s="29" t="str">
        <f aca="false">IF(OR(D22="",E22="",N(D22)=0),"",E22/D22)</f>
        <v/>
      </c>
      <c r="G22" s="26"/>
      <c r="H22" s="26"/>
      <c r="I22" s="26"/>
      <c r="J22" s="26"/>
    </row>
    <row r="23" customFormat="false" ht="15" hidden="false" customHeight="false" outlineLevel="0" collapsed="false">
      <c r="A23" s="24"/>
      <c r="B23" s="25" t="str">
        <f aca="false">IF(A23="","",IF(OR(A23&lt;'Start Here'!$B$14,A23&gt;='Start Here'!$B$14+112),"",INT((A23-'Start Here'!$B$14)/7)+1))</f>
        <v/>
      </c>
      <c r="C23" s="26"/>
      <c r="D23" s="27"/>
      <c r="E23" s="28"/>
      <c r="F23" s="29" t="str">
        <f aca="false">IF(OR(D23="",E23="",N(D23)=0),"",E23/D23)</f>
        <v/>
      </c>
      <c r="G23" s="26"/>
      <c r="H23" s="26"/>
      <c r="I23" s="26"/>
      <c r="J23" s="26"/>
    </row>
    <row r="24" customFormat="false" ht="15" hidden="false" customHeight="false" outlineLevel="0" collapsed="false">
      <c r="A24" s="24"/>
      <c r="B24" s="25" t="str">
        <f aca="false">IF(A24="","",IF(OR(A24&lt;'Start Here'!$B$14,A24&gt;='Start Here'!$B$14+112),"",INT((A24-'Start Here'!$B$14)/7)+1))</f>
        <v/>
      </c>
      <c r="C24" s="26"/>
      <c r="D24" s="27"/>
      <c r="E24" s="28"/>
      <c r="F24" s="29" t="str">
        <f aca="false">IF(OR(D24="",E24="",N(D24)=0),"",E24/D24)</f>
        <v/>
      </c>
      <c r="G24" s="26"/>
      <c r="H24" s="26"/>
      <c r="I24" s="26"/>
      <c r="J24" s="26"/>
    </row>
    <row r="25" customFormat="false" ht="15" hidden="false" customHeight="false" outlineLevel="0" collapsed="false">
      <c r="A25" s="24"/>
      <c r="B25" s="25" t="str">
        <f aca="false">IF(A25="","",IF(OR(A25&lt;'Start Here'!$B$14,A25&gt;='Start Here'!$B$14+112),"",INT((A25-'Start Here'!$B$14)/7)+1))</f>
        <v/>
      </c>
      <c r="C25" s="26"/>
      <c r="D25" s="27"/>
      <c r="E25" s="28"/>
      <c r="F25" s="29" t="str">
        <f aca="false">IF(OR(D25="",E25="",N(D25)=0),"",E25/D25)</f>
        <v/>
      </c>
      <c r="G25" s="26"/>
      <c r="H25" s="26"/>
      <c r="I25" s="26"/>
      <c r="J25" s="26"/>
    </row>
    <row r="26" customFormat="false" ht="15" hidden="false" customHeight="false" outlineLevel="0" collapsed="false">
      <c r="A26" s="24"/>
      <c r="B26" s="25" t="str">
        <f aca="false">IF(A26="","",IF(OR(A26&lt;'Start Here'!$B$14,A26&gt;='Start Here'!$B$14+112),"",INT((A26-'Start Here'!$B$14)/7)+1))</f>
        <v/>
      </c>
      <c r="C26" s="26"/>
      <c r="D26" s="27"/>
      <c r="E26" s="28"/>
      <c r="F26" s="29" t="str">
        <f aca="false">IF(OR(D26="",E26="",N(D26)=0),"",E26/D26)</f>
        <v/>
      </c>
      <c r="G26" s="26"/>
      <c r="H26" s="26"/>
      <c r="I26" s="26"/>
      <c r="J26" s="26"/>
    </row>
    <row r="27" customFormat="false" ht="15" hidden="false" customHeight="false" outlineLevel="0" collapsed="false">
      <c r="A27" s="24"/>
      <c r="B27" s="25" t="str">
        <f aca="false">IF(A27="","",IF(OR(A27&lt;'Start Here'!$B$14,A27&gt;='Start Here'!$B$14+112),"",INT((A27-'Start Here'!$B$14)/7)+1))</f>
        <v/>
      </c>
      <c r="C27" s="26"/>
      <c r="D27" s="27"/>
      <c r="E27" s="28"/>
      <c r="F27" s="29" t="str">
        <f aca="false">IF(OR(D27="",E27="",N(D27)=0),"",E27/D27)</f>
        <v/>
      </c>
      <c r="G27" s="26"/>
      <c r="H27" s="26"/>
      <c r="I27" s="26"/>
      <c r="J27" s="26"/>
    </row>
    <row r="28" customFormat="false" ht="15" hidden="false" customHeight="false" outlineLevel="0" collapsed="false">
      <c r="A28" s="24"/>
      <c r="B28" s="25" t="str">
        <f aca="false">IF(A28="","",IF(OR(A28&lt;'Start Here'!$B$14,A28&gt;='Start Here'!$B$14+112),"",INT((A28-'Start Here'!$B$14)/7)+1))</f>
        <v/>
      </c>
      <c r="C28" s="26"/>
      <c r="D28" s="27"/>
      <c r="E28" s="28"/>
      <c r="F28" s="29" t="str">
        <f aca="false">IF(OR(D28="",E28="",N(D28)=0),"",E28/D28)</f>
        <v/>
      </c>
      <c r="G28" s="26"/>
      <c r="H28" s="26"/>
      <c r="I28" s="26"/>
      <c r="J28" s="26"/>
    </row>
    <row r="29" customFormat="false" ht="15" hidden="false" customHeight="false" outlineLevel="0" collapsed="false">
      <c r="A29" s="24"/>
      <c r="B29" s="25" t="str">
        <f aca="false">IF(A29="","",IF(OR(A29&lt;'Start Here'!$B$14,A29&gt;='Start Here'!$B$14+112),"",INT((A29-'Start Here'!$B$14)/7)+1))</f>
        <v/>
      </c>
      <c r="C29" s="26"/>
      <c r="D29" s="27"/>
      <c r="E29" s="28"/>
      <c r="F29" s="29" t="str">
        <f aca="false">IF(OR(D29="",E29="",N(D29)=0),"",E29/D29)</f>
        <v/>
      </c>
      <c r="G29" s="26"/>
      <c r="H29" s="26"/>
      <c r="I29" s="26"/>
      <c r="J29" s="26"/>
    </row>
    <row r="30" customFormat="false" ht="15" hidden="false" customHeight="false" outlineLevel="0" collapsed="false">
      <c r="A30" s="24"/>
      <c r="B30" s="25" t="str">
        <f aca="false">IF(A30="","",IF(OR(A30&lt;'Start Here'!$B$14,A30&gt;='Start Here'!$B$14+112),"",INT((A30-'Start Here'!$B$14)/7)+1))</f>
        <v/>
      </c>
      <c r="C30" s="26"/>
      <c r="D30" s="27"/>
      <c r="E30" s="28"/>
      <c r="F30" s="29" t="str">
        <f aca="false">IF(OR(D30="",E30="",N(D30)=0),"",E30/D30)</f>
        <v/>
      </c>
      <c r="G30" s="26"/>
      <c r="H30" s="26"/>
      <c r="I30" s="26"/>
      <c r="J30" s="26"/>
    </row>
    <row r="31" customFormat="false" ht="15" hidden="false" customHeight="false" outlineLevel="0" collapsed="false">
      <c r="A31" s="24"/>
      <c r="B31" s="25" t="str">
        <f aca="false">IF(A31="","",IF(OR(A31&lt;'Start Here'!$B$14,A31&gt;='Start Here'!$B$14+112),"",INT((A31-'Start Here'!$B$14)/7)+1))</f>
        <v/>
      </c>
      <c r="C31" s="26"/>
      <c r="D31" s="27"/>
      <c r="E31" s="28"/>
      <c r="F31" s="29" t="str">
        <f aca="false">IF(OR(D31="",E31="",N(D31)=0),"",E31/D31)</f>
        <v/>
      </c>
      <c r="G31" s="26"/>
      <c r="H31" s="26"/>
      <c r="I31" s="26"/>
      <c r="J31" s="26"/>
    </row>
    <row r="32" customFormat="false" ht="15" hidden="false" customHeight="false" outlineLevel="0" collapsed="false">
      <c r="A32" s="24"/>
      <c r="B32" s="25" t="str">
        <f aca="false">IF(A32="","",IF(OR(A32&lt;'Start Here'!$B$14,A32&gt;='Start Here'!$B$14+112),"",INT((A32-'Start Here'!$B$14)/7)+1))</f>
        <v/>
      </c>
      <c r="C32" s="26"/>
      <c r="D32" s="27"/>
      <c r="E32" s="28"/>
      <c r="F32" s="29" t="str">
        <f aca="false">IF(OR(D32="",E32="",N(D32)=0),"",E32/D32)</f>
        <v/>
      </c>
      <c r="G32" s="26"/>
      <c r="H32" s="26"/>
      <c r="I32" s="26"/>
      <c r="J32" s="26"/>
    </row>
    <row r="33" customFormat="false" ht="15" hidden="false" customHeight="false" outlineLevel="0" collapsed="false">
      <c r="A33" s="24"/>
      <c r="B33" s="25" t="str">
        <f aca="false">IF(A33="","",IF(OR(A33&lt;'Start Here'!$B$14,A33&gt;='Start Here'!$B$14+112),"",INT((A33-'Start Here'!$B$14)/7)+1))</f>
        <v/>
      </c>
      <c r="C33" s="26"/>
      <c r="D33" s="27"/>
      <c r="E33" s="28"/>
      <c r="F33" s="29" t="str">
        <f aca="false">IF(OR(D33="",E33="",N(D33)=0),"",E33/D33)</f>
        <v/>
      </c>
      <c r="G33" s="26"/>
      <c r="H33" s="26"/>
      <c r="I33" s="26"/>
      <c r="J33" s="26"/>
    </row>
    <row r="34" customFormat="false" ht="15" hidden="false" customHeight="false" outlineLevel="0" collapsed="false">
      <c r="A34" s="24"/>
      <c r="B34" s="25" t="str">
        <f aca="false">IF(A34="","",IF(OR(A34&lt;'Start Here'!$B$14,A34&gt;='Start Here'!$B$14+112),"",INT((A34-'Start Here'!$B$14)/7)+1))</f>
        <v/>
      </c>
      <c r="C34" s="26"/>
      <c r="D34" s="27"/>
      <c r="E34" s="28"/>
      <c r="F34" s="29" t="str">
        <f aca="false">IF(OR(D34="",E34="",N(D34)=0),"",E34/D34)</f>
        <v/>
      </c>
      <c r="G34" s="26"/>
      <c r="H34" s="26"/>
      <c r="I34" s="26"/>
      <c r="J34" s="26"/>
    </row>
    <row r="35" customFormat="false" ht="15" hidden="false" customHeight="false" outlineLevel="0" collapsed="false">
      <c r="A35" s="24"/>
      <c r="B35" s="25" t="str">
        <f aca="false">IF(A35="","",IF(OR(A35&lt;'Start Here'!$B$14,A35&gt;='Start Here'!$B$14+112),"",INT((A35-'Start Here'!$B$14)/7)+1))</f>
        <v/>
      </c>
      <c r="C35" s="26"/>
      <c r="D35" s="27"/>
      <c r="E35" s="28"/>
      <c r="F35" s="29" t="str">
        <f aca="false">IF(OR(D35="",E35="",N(D35)=0),"",E35/D35)</f>
        <v/>
      </c>
      <c r="G35" s="26"/>
      <c r="H35" s="26"/>
      <c r="I35" s="26"/>
      <c r="J35" s="26"/>
    </row>
    <row r="36" customFormat="false" ht="15" hidden="false" customHeight="false" outlineLevel="0" collapsed="false">
      <c r="A36" s="24"/>
      <c r="B36" s="25" t="str">
        <f aca="false">IF(A36="","",IF(OR(A36&lt;'Start Here'!$B$14,A36&gt;='Start Here'!$B$14+112),"",INT((A36-'Start Here'!$B$14)/7)+1))</f>
        <v/>
      </c>
      <c r="C36" s="26"/>
      <c r="D36" s="27"/>
      <c r="E36" s="28"/>
      <c r="F36" s="29" t="str">
        <f aca="false">IF(OR(D36="",E36="",N(D36)=0),"",E36/D36)</f>
        <v/>
      </c>
      <c r="G36" s="26"/>
      <c r="H36" s="26"/>
      <c r="I36" s="26"/>
      <c r="J36" s="26"/>
    </row>
    <row r="37" customFormat="false" ht="15" hidden="false" customHeight="false" outlineLevel="0" collapsed="false">
      <c r="A37" s="24"/>
      <c r="B37" s="25" t="str">
        <f aca="false">IF(A37="","",IF(OR(A37&lt;'Start Here'!$B$14,A37&gt;='Start Here'!$B$14+112),"",INT((A37-'Start Here'!$B$14)/7)+1))</f>
        <v/>
      </c>
      <c r="C37" s="26"/>
      <c r="D37" s="27"/>
      <c r="E37" s="28"/>
      <c r="F37" s="29" t="str">
        <f aca="false">IF(OR(D37="",E37="",N(D37)=0),"",E37/D37)</f>
        <v/>
      </c>
      <c r="G37" s="26"/>
      <c r="H37" s="26"/>
      <c r="I37" s="26"/>
      <c r="J37" s="26"/>
    </row>
    <row r="38" customFormat="false" ht="15" hidden="false" customHeight="false" outlineLevel="0" collapsed="false">
      <c r="A38" s="24"/>
      <c r="B38" s="25" t="str">
        <f aca="false">IF(A38="","",IF(OR(A38&lt;'Start Here'!$B$14,A38&gt;='Start Here'!$B$14+112),"",INT((A38-'Start Here'!$B$14)/7)+1))</f>
        <v/>
      </c>
      <c r="C38" s="26"/>
      <c r="D38" s="27"/>
      <c r="E38" s="28"/>
      <c r="F38" s="29" t="str">
        <f aca="false">IF(OR(D38="",E38="",N(D38)=0),"",E38/D38)</f>
        <v/>
      </c>
      <c r="G38" s="26"/>
      <c r="H38" s="26"/>
      <c r="I38" s="26"/>
      <c r="J38" s="26"/>
    </row>
    <row r="39" customFormat="false" ht="15" hidden="false" customHeight="false" outlineLevel="0" collapsed="false">
      <c r="A39" s="24"/>
      <c r="B39" s="25" t="str">
        <f aca="false">IF(A39="","",IF(OR(A39&lt;'Start Here'!$B$14,A39&gt;='Start Here'!$B$14+112),"",INT((A39-'Start Here'!$B$14)/7)+1))</f>
        <v/>
      </c>
      <c r="C39" s="26"/>
      <c r="D39" s="27"/>
      <c r="E39" s="28"/>
      <c r="F39" s="29" t="str">
        <f aca="false">IF(OR(D39="",E39="",N(D39)=0),"",E39/D39)</f>
        <v/>
      </c>
      <c r="G39" s="26"/>
      <c r="H39" s="26"/>
      <c r="I39" s="26"/>
      <c r="J39" s="26"/>
    </row>
    <row r="40" customFormat="false" ht="15" hidden="false" customHeight="false" outlineLevel="0" collapsed="false">
      <c r="A40" s="24"/>
      <c r="B40" s="25" t="str">
        <f aca="false">IF(A40="","",IF(OR(A40&lt;'Start Here'!$B$14,A40&gt;='Start Here'!$B$14+112),"",INT((A40-'Start Here'!$B$14)/7)+1))</f>
        <v/>
      </c>
      <c r="C40" s="26"/>
      <c r="D40" s="27"/>
      <c r="E40" s="28"/>
      <c r="F40" s="29" t="str">
        <f aca="false">IF(OR(D40="",E40="",N(D40)=0),"",E40/D40)</f>
        <v/>
      </c>
      <c r="G40" s="26"/>
      <c r="H40" s="26"/>
      <c r="I40" s="26"/>
      <c r="J40" s="26"/>
    </row>
    <row r="41" customFormat="false" ht="15" hidden="false" customHeight="false" outlineLevel="0" collapsed="false">
      <c r="A41" s="24"/>
      <c r="B41" s="25" t="str">
        <f aca="false">IF(A41="","",IF(OR(A41&lt;'Start Here'!$B$14,A41&gt;='Start Here'!$B$14+112),"",INT((A41-'Start Here'!$B$14)/7)+1))</f>
        <v/>
      </c>
      <c r="C41" s="26"/>
      <c r="D41" s="27"/>
      <c r="E41" s="28"/>
      <c r="F41" s="29" t="str">
        <f aca="false">IF(OR(D41="",E41="",N(D41)=0),"",E41/D41)</f>
        <v/>
      </c>
      <c r="G41" s="26"/>
      <c r="H41" s="26"/>
      <c r="I41" s="26"/>
      <c r="J41" s="26"/>
    </row>
    <row r="42" customFormat="false" ht="15" hidden="false" customHeight="false" outlineLevel="0" collapsed="false">
      <c r="A42" s="24"/>
      <c r="B42" s="25" t="str">
        <f aca="false">IF(A42="","",IF(OR(A42&lt;'Start Here'!$B$14,A42&gt;='Start Here'!$B$14+112),"",INT((A42-'Start Here'!$B$14)/7)+1))</f>
        <v/>
      </c>
      <c r="C42" s="26"/>
      <c r="D42" s="27"/>
      <c r="E42" s="28"/>
      <c r="F42" s="29" t="str">
        <f aca="false">IF(OR(D42="",E42="",N(D42)=0),"",E42/D42)</f>
        <v/>
      </c>
      <c r="G42" s="26"/>
      <c r="H42" s="26"/>
      <c r="I42" s="26"/>
      <c r="J42" s="26"/>
    </row>
    <row r="43" customFormat="false" ht="15" hidden="false" customHeight="false" outlineLevel="0" collapsed="false">
      <c r="A43" s="24"/>
      <c r="B43" s="25" t="str">
        <f aca="false">IF(A43="","",IF(OR(A43&lt;'Start Here'!$B$14,A43&gt;='Start Here'!$B$14+112),"",INT((A43-'Start Here'!$B$14)/7)+1))</f>
        <v/>
      </c>
      <c r="C43" s="26"/>
      <c r="D43" s="27"/>
      <c r="E43" s="28"/>
      <c r="F43" s="29" t="str">
        <f aca="false">IF(OR(D43="",E43="",N(D43)=0),"",E43/D43)</f>
        <v/>
      </c>
      <c r="G43" s="26"/>
      <c r="H43" s="26"/>
      <c r="I43" s="26"/>
      <c r="J43" s="26"/>
    </row>
    <row r="44" customFormat="false" ht="15" hidden="false" customHeight="false" outlineLevel="0" collapsed="false">
      <c r="A44" s="24"/>
      <c r="B44" s="25" t="str">
        <f aca="false">IF(A44="","",IF(OR(A44&lt;'Start Here'!$B$14,A44&gt;='Start Here'!$B$14+112),"",INT((A44-'Start Here'!$B$14)/7)+1))</f>
        <v/>
      </c>
      <c r="C44" s="26"/>
      <c r="D44" s="27"/>
      <c r="E44" s="28"/>
      <c r="F44" s="29" t="str">
        <f aca="false">IF(OR(D44="",E44="",N(D44)=0),"",E44/D44)</f>
        <v/>
      </c>
      <c r="G44" s="26"/>
      <c r="H44" s="26"/>
      <c r="I44" s="26"/>
      <c r="J44" s="26"/>
    </row>
    <row r="45" customFormat="false" ht="15" hidden="false" customHeight="false" outlineLevel="0" collapsed="false">
      <c r="A45" s="24"/>
      <c r="B45" s="25" t="str">
        <f aca="false">IF(A45="","",IF(OR(A45&lt;'Start Here'!$B$14,A45&gt;='Start Here'!$B$14+112),"",INT((A45-'Start Here'!$B$14)/7)+1))</f>
        <v/>
      </c>
      <c r="C45" s="26"/>
      <c r="D45" s="27"/>
      <c r="E45" s="28"/>
      <c r="F45" s="29" t="str">
        <f aca="false">IF(OR(D45="",E45="",N(D45)=0),"",E45/D45)</f>
        <v/>
      </c>
      <c r="G45" s="26"/>
      <c r="H45" s="26"/>
      <c r="I45" s="26"/>
      <c r="J45" s="26"/>
    </row>
    <row r="46" customFormat="false" ht="15" hidden="false" customHeight="false" outlineLevel="0" collapsed="false">
      <c r="A46" s="24"/>
      <c r="B46" s="25" t="str">
        <f aca="false">IF(A46="","",IF(OR(A46&lt;'Start Here'!$B$14,A46&gt;='Start Here'!$B$14+112),"",INT((A46-'Start Here'!$B$14)/7)+1))</f>
        <v/>
      </c>
      <c r="C46" s="26"/>
      <c r="D46" s="27"/>
      <c r="E46" s="28"/>
      <c r="F46" s="29" t="str">
        <f aca="false">IF(OR(D46="",E46="",N(D46)=0),"",E46/D46)</f>
        <v/>
      </c>
      <c r="G46" s="26"/>
      <c r="H46" s="26"/>
      <c r="I46" s="26"/>
      <c r="J46" s="26"/>
    </row>
    <row r="47" customFormat="false" ht="15" hidden="false" customHeight="false" outlineLevel="0" collapsed="false">
      <c r="A47" s="24"/>
      <c r="B47" s="25" t="str">
        <f aca="false">IF(A47="","",IF(OR(A47&lt;'Start Here'!$B$14,A47&gt;='Start Here'!$B$14+112),"",INT((A47-'Start Here'!$B$14)/7)+1))</f>
        <v/>
      </c>
      <c r="C47" s="26"/>
      <c r="D47" s="27"/>
      <c r="E47" s="28"/>
      <c r="F47" s="29" t="str">
        <f aca="false">IF(OR(D47="",E47="",N(D47)=0),"",E47/D47)</f>
        <v/>
      </c>
      <c r="G47" s="26"/>
      <c r="H47" s="26"/>
      <c r="I47" s="26"/>
      <c r="J47" s="26"/>
    </row>
    <row r="48" customFormat="false" ht="15" hidden="false" customHeight="false" outlineLevel="0" collapsed="false">
      <c r="A48" s="24"/>
      <c r="B48" s="25" t="str">
        <f aca="false">IF(A48="","",IF(OR(A48&lt;'Start Here'!$B$14,A48&gt;='Start Here'!$B$14+112),"",INT((A48-'Start Here'!$B$14)/7)+1))</f>
        <v/>
      </c>
      <c r="C48" s="26"/>
      <c r="D48" s="27"/>
      <c r="E48" s="28"/>
      <c r="F48" s="29" t="str">
        <f aca="false">IF(OR(D48="",E48="",N(D48)=0),"",E48/D48)</f>
        <v/>
      </c>
      <c r="G48" s="26"/>
      <c r="H48" s="26"/>
      <c r="I48" s="26"/>
      <c r="J48" s="26"/>
    </row>
    <row r="49" customFormat="false" ht="15" hidden="false" customHeight="false" outlineLevel="0" collapsed="false">
      <c r="A49" s="24"/>
      <c r="B49" s="25" t="str">
        <f aca="false">IF(A49="","",IF(OR(A49&lt;'Start Here'!$B$14,A49&gt;='Start Here'!$B$14+112),"",INT((A49-'Start Here'!$B$14)/7)+1))</f>
        <v/>
      </c>
      <c r="C49" s="26"/>
      <c r="D49" s="27"/>
      <c r="E49" s="28"/>
      <c r="F49" s="29" t="str">
        <f aca="false">IF(OR(D49="",E49="",N(D49)=0),"",E49/D49)</f>
        <v/>
      </c>
      <c r="G49" s="26"/>
      <c r="H49" s="26"/>
      <c r="I49" s="26"/>
      <c r="J49" s="26"/>
    </row>
    <row r="50" customFormat="false" ht="15" hidden="false" customHeight="false" outlineLevel="0" collapsed="false">
      <c r="A50" s="24"/>
      <c r="B50" s="25" t="str">
        <f aca="false">IF(A50="","",IF(OR(A50&lt;'Start Here'!$B$14,A50&gt;='Start Here'!$B$14+112),"",INT((A50-'Start Here'!$B$14)/7)+1))</f>
        <v/>
      </c>
      <c r="C50" s="26"/>
      <c r="D50" s="27"/>
      <c r="E50" s="28"/>
      <c r="F50" s="29" t="str">
        <f aca="false">IF(OR(D50="",E50="",N(D50)=0),"",E50/D50)</f>
        <v/>
      </c>
      <c r="G50" s="26"/>
      <c r="H50" s="26"/>
      <c r="I50" s="26"/>
      <c r="J50" s="26"/>
    </row>
    <row r="51" customFormat="false" ht="15" hidden="false" customHeight="false" outlineLevel="0" collapsed="false">
      <c r="A51" s="24"/>
      <c r="B51" s="25" t="str">
        <f aca="false">IF(A51="","",IF(OR(A51&lt;'Start Here'!$B$14,A51&gt;='Start Here'!$B$14+112),"",INT((A51-'Start Here'!$B$14)/7)+1))</f>
        <v/>
      </c>
      <c r="C51" s="26"/>
      <c r="D51" s="27"/>
      <c r="E51" s="28"/>
      <c r="F51" s="29" t="str">
        <f aca="false">IF(OR(D51="",E51="",N(D51)=0),"",E51/D51)</f>
        <v/>
      </c>
      <c r="G51" s="26"/>
      <c r="H51" s="26"/>
      <c r="I51" s="26"/>
      <c r="J51" s="26"/>
    </row>
    <row r="52" customFormat="false" ht="15" hidden="false" customHeight="false" outlineLevel="0" collapsed="false">
      <c r="A52" s="24"/>
      <c r="B52" s="25" t="str">
        <f aca="false">IF(A52="","",IF(OR(A52&lt;'Start Here'!$B$14,A52&gt;='Start Here'!$B$14+112),"",INT((A52-'Start Here'!$B$14)/7)+1))</f>
        <v/>
      </c>
      <c r="C52" s="26"/>
      <c r="D52" s="27"/>
      <c r="E52" s="28"/>
      <c r="F52" s="29" t="str">
        <f aca="false">IF(OR(D52="",E52="",N(D52)=0),"",E52/D52)</f>
        <v/>
      </c>
      <c r="G52" s="26"/>
      <c r="H52" s="26"/>
      <c r="I52" s="26"/>
      <c r="J52" s="26"/>
    </row>
    <row r="53" customFormat="false" ht="15" hidden="false" customHeight="false" outlineLevel="0" collapsed="false">
      <c r="A53" s="24"/>
      <c r="B53" s="25" t="str">
        <f aca="false">IF(A53="","",IF(OR(A53&lt;'Start Here'!$B$14,A53&gt;='Start Here'!$B$14+112),"",INT((A53-'Start Here'!$B$14)/7)+1))</f>
        <v/>
      </c>
      <c r="C53" s="26"/>
      <c r="D53" s="27"/>
      <c r="E53" s="28"/>
      <c r="F53" s="29" t="str">
        <f aca="false">IF(OR(D53="",E53="",N(D53)=0),"",E53/D53)</f>
        <v/>
      </c>
      <c r="G53" s="26"/>
      <c r="H53" s="26"/>
      <c r="I53" s="26"/>
      <c r="J53" s="26"/>
    </row>
    <row r="54" customFormat="false" ht="15" hidden="false" customHeight="false" outlineLevel="0" collapsed="false">
      <c r="A54" s="24"/>
      <c r="B54" s="25" t="str">
        <f aca="false">IF(A54="","",IF(OR(A54&lt;'Start Here'!$B$14,A54&gt;='Start Here'!$B$14+112),"",INT((A54-'Start Here'!$B$14)/7)+1))</f>
        <v/>
      </c>
      <c r="C54" s="26"/>
      <c r="D54" s="27"/>
      <c r="E54" s="28"/>
      <c r="F54" s="29" t="str">
        <f aca="false">IF(OR(D54="",E54="",N(D54)=0),"",E54/D54)</f>
        <v/>
      </c>
      <c r="G54" s="26"/>
      <c r="H54" s="26"/>
      <c r="I54" s="26"/>
      <c r="J54" s="26"/>
    </row>
    <row r="55" customFormat="false" ht="15" hidden="false" customHeight="false" outlineLevel="0" collapsed="false">
      <c r="A55" s="24"/>
      <c r="B55" s="25" t="str">
        <f aca="false">IF(A55="","",IF(OR(A55&lt;'Start Here'!$B$14,A55&gt;='Start Here'!$B$14+112),"",INT((A55-'Start Here'!$B$14)/7)+1))</f>
        <v/>
      </c>
      <c r="C55" s="26"/>
      <c r="D55" s="27"/>
      <c r="E55" s="28"/>
      <c r="F55" s="29" t="str">
        <f aca="false">IF(OR(D55="",E55="",N(D55)=0),"",E55/D55)</f>
        <v/>
      </c>
      <c r="G55" s="26"/>
      <c r="H55" s="26"/>
      <c r="I55" s="26"/>
      <c r="J55" s="26"/>
    </row>
    <row r="56" customFormat="false" ht="15" hidden="false" customHeight="false" outlineLevel="0" collapsed="false">
      <c r="A56" s="24"/>
      <c r="B56" s="25" t="str">
        <f aca="false">IF(A56="","",IF(OR(A56&lt;'Start Here'!$B$14,A56&gt;='Start Here'!$B$14+112),"",INT((A56-'Start Here'!$B$14)/7)+1))</f>
        <v/>
      </c>
      <c r="C56" s="26"/>
      <c r="D56" s="27"/>
      <c r="E56" s="28"/>
      <c r="F56" s="29" t="str">
        <f aca="false">IF(OR(D56="",E56="",N(D56)=0),"",E56/D56)</f>
        <v/>
      </c>
      <c r="G56" s="26"/>
      <c r="H56" s="26"/>
      <c r="I56" s="26"/>
      <c r="J56" s="26"/>
    </row>
    <row r="57" customFormat="false" ht="15" hidden="false" customHeight="false" outlineLevel="0" collapsed="false">
      <c r="A57" s="24"/>
      <c r="B57" s="25" t="str">
        <f aca="false">IF(A57="","",IF(OR(A57&lt;'Start Here'!$B$14,A57&gt;='Start Here'!$B$14+112),"",INT((A57-'Start Here'!$B$14)/7)+1))</f>
        <v/>
      </c>
      <c r="C57" s="26"/>
      <c r="D57" s="27"/>
      <c r="E57" s="28"/>
      <c r="F57" s="29" t="str">
        <f aca="false">IF(OR(D57="",E57="",N(D57)=0),"",E57/D57)</f>
        <v/>
      </c>
      <c r="G57" s="26"/>
      <c r="H57" s="26"/>
      <c r="I57" s="26"/>
      <c r="J57" s="26"/>
    </row>
    <row r="58" customFormat="false" ht="15" hidden="false" customHeight="false" outlineLevel="0" collapsed="false">
      <c r="A58" s="24"/>
      <c r="B58" s="25" t="str">
        <f aca="false">IF(A58="","",IF(OR(A58&lt;'Start Here'!$B$14,A58&gt;='Start Here'!$B$14+112),"",INT((A58-'Start Here'!$B$14)/7)+1))</f>
        <v/>
      </c>
      <c r="C58" s="26"/>
      <c r="D58" s="27"/>
      <c r="E58" s="28"/>
      <c r="F58" s="29" t="str">
        <f aca="false">IF(OR(D58="",E58="",N(D58)=0),"",E58/D58)</f>
        <v/>
      </c>
      <c r="G58" s="26"/>
      <c r="H58" s="26"/>
      <c r="I58" s="26"/>
      <c r="J58" s="26"/>
    </row>
    <row r="59" customFormat="false" ht="15" hidden="false" customHeight="false" outlineLevel="0" collapsed="false">
      <c r="A59" s="24"/>
      <c r="B59" s="25" t="str">
        <f aca="false">IF(A59="","",IF(OR(A59&lt;'Start Here'!$B$14,A59&gt;='Start Here'!$B$14+112),"",INT((A59-'Start Here'!$B$14)/7)+1))</f>
        <v/>
      </c>
      <c r="C59" s="26"/>
      <c r="D59" s="27"/>
      <c r="E59" s="28"/>
      <c r="F59" s="29" t="str">
        <f aca="false">IF(OR(D59="",E59="",N(D59)=0),"",E59/D59)</f>
        <v/>
      </c>
      <c r="G59" s="26"/>
      <c r="H59" s="26"/>
      <c r="I59" s="26"/>
      <c r="J59" s="26"/>
    </row>
    <row r="60" customFormat="false" ht="15" hidden="false" customHeight="false" outlineLevel="0" collapsed="false">
      <c r="A60" s="24"/>
      <c r="B60" s="25" t="str">
        <f aca="false">IF(A60="","",IF(OR(A60&lt;'Start Here'!$B$14,A60&gt;='Start Here'!$B$14+112),"",INT((A60-'Start Here'!$B$14)/7)+1))</f>
        <v/>
      </c>
      <c r="C60" s="26"/>
      <c r="D60" s="27"/>
      <c r="E60" s="28"/>
      <c r="F60" s="29" t="str">
        <f aca="false">IF(OR(D60="",E60="",N(D60)=0),"",E60/D60)</f>
        <v/>
      </c>
      <c r="G60" s="26"/>
      <c r="H60" s="26"/>
      <c r="I60" s="26"/>
      <c r="J60" s="26"/>
    </row>
    <row r="61" customFormat="false" ht="15" hidden="false" customHeight="false" outlineLevel="0" collapsed="false">
      <c r="A61" s="24"/>
      <c r="B61" s="25" t="str">
        <f aca="false">IF(A61="","",IF(OR(A61&lt;'Start Here'!$B$14,A61&gt;='Start Here'!$B$14+112),"",INT((A61-'Start Here'!$B$14)/7)+1))</f>
        <v/>
      </c>
      <c r="C61" s="26"/>
      <c r="D61" s="27"/>
      <c r="E61" s="28"/>
      <c r="F61" s="29" t="str">
        <f aca="false">IF(OR(D61="",E61="",N(D61)=0),"",E61/D61)</f>
        <v/>
      </c>
      <c r="G61" s="26"/>
      <c r="H61" s="26"/>
      <c r="I61" s="26"/>
      <c r="J61" s="26"/>
    </row>
    <row r="62" customFormat="false" ht="15" hidden="false" customHeight="false" outlineLevel="0" collapsed="false">
      <c r="A62" s="24"/>
      <c r="B62" s="25" t="str">
        <f aca="false">IF(A62="","",IF(OR(A62&lt;'Start Here'!$B$14,A62&gt;='Start Here'!$B$14+112),"",INT((A62-'Start Here'!$B$14)/7)+1))</f>
        <v/>
      </c>
      <c r="C62" s="26"/>
      <c r="D62" s="27"/>
      <c r="E62" s="28"/>
      <c r="F62" s="29" t="str">
        <f aca="false">IF(OR(D62="",E62="",N(D62)=0),"",E62/D62)</f>
        <v/>
      </c>
      <c r="G62" s="26"/>
      <c r="H62" s="26"/>
      <c r="I62" s="26"/>
      <c r="J62" s="26"/>
    </row>
    <row r="63" customFormat="false" ht="15" hidden="false" customHeight="false" outlineLevel="0" collapsed="false">
      <c r="A63" s="24"/>
      <c r="B63" s="25" t="str">
        <f aca="false">IF(A63="","",IF(OR(A63&lt;'Start Here'!$B$14,A63&gt;='Start Here'!$B$14+112),"",INT((A63-'Start Here'!$B$14)/7)+1))</f>
        <v/>
      </c>
      <c r="C63" s="26"/>
      <c r="D63" s="27"/>
      <c r="E63" s="28"/>
      <c r="F63" s="29" t="str">
        <f aca="false">IF(OR(D63="",E63="",N(D63)=0),"",E63/D63)</f>
        <v/>
      </c>
      <c r="G63" s="26"/>
      <c r="H63" s="26"/>
      <c r="I63" s="26"/>
      <c r="J63" s="26"/>
    </row>
    <row r="64" customFormat="false" ht="15" hidden="false" customHeight="false" outlineLevel="0" collapsed="false">
      <c r="A64" s="24"/>
      <c r="B64" s="25" t="str">
        <f aca="false">IF(A64="","",IF(OR(A64&lt;'Start Here'!$B$14,A64&gt;='Start Here'!$B$14+112),"",INT((A64-'Start Here'!$B$14)/7)+1))</f>
        <v/>
      </c>
      <c r="C64" s="26"/>
      <c r="D64" s="27"/>
      <c r="E64" s="28"/>
      <c r="F64" s="29" t="str">
        <f aca="false">IF(OR(D64="",E64="",N(D64)=0),"",E64/D64)</f>
        <v/>
      </c>
      <c r="G64" s="26"/>
      <c r="H64" s="26"/>
      <c r="I64" s="26"/>
      <c r="J64" s="26"/>
    </row>
    <row r="65" customFormat="false" ht="15" hidden="false" customHeight="false" outlineLevel="0" collapsed="false">
      <c r="A65" s="24"/>
      <c r="B65" s="25" t="str">
        <f aca="false">IF(A65="","",IF(OR(A65&lt;'Start Here'!$B$14,A65&gt;='Start Here'!$B$14+112),"",INT((A65-'Start Here'!$B$14)/7)+1))</f>
        <v/>
      </c>
      <c r="C65" s="26"/>
      <c r="D65" s="27"/>
      <c r="E65" s="28"/>
      <c r="F65" s="29" t="str">
        <f aca="false">IF(OR(D65="",E65="",N(D65)=0),"",E65/D65)</f>
        <v/>
      </c>
      <c r="G65" s="26"/>
      <c r="H65" s="26"/>
      <c r="I65" s="26"/>
      <c r="J65" s="26"/>
    </row>
    <row r="66" customFormat="false" ht="15" hidden="false" customHeight="false" outlineLevel="0" collapsed="false">
      <c r="A66" s="24"/>
      <c r="B66" s="25" t="str">
        <f aca="false">IF(A66="","",IF(OR(A66&lt;'Start Here'!$B$14,A66&gt;='Start Here'!$B$14+112),"",INT((A66-'Start Here'!$B$14)/7)+1))</f>
        <v/>
      </c>
      <c r="C66" s="26"/>
      <c r="D66" s="27"/>
      <c r="E66" s="28"/>
      <c r="F66" s="29" t="str">
        <f aca="false">IF(OR(D66="",E66="",N(D66)=0),"",E66/D66)</f>
        <v/>
      </c>
      <c r="G66" s="26"/>
      <c r="H66" s="26"/>
      <c r="I66" s="26"/>
      <c r="J66" s="26"/>
    </row>
    <row r="67" customFormat="false" ht="15" hidden="false" customHeight="false" outlineLevel="0" collapsed="false">
      <c r="A67" s="24"/>
      <c r="B67" s="25" t="str">
        <f aca="false">IF(A67="","",IF(OR(A67&lt;'Start Here'!$B$14,A67&gt;='Start Here'!$B$14+112),"",INT((A67-'Start Here'!$B$14)/7)+1))</f>
        <v/>
      </c>
      <c r="C67" s="26"/>
      <c r="D67" s="27"/>
      <c r="E67" s="28"/>
      <c r="F67" s="29" t="str">
        <f aca="false">IF(OR(D67="",E67="",N(D67)=0),"",E67/D67)</f>
        <v/>
      </c>
      <c r="G67" s="26"/>
      <c r="H67" s="26"/>
      <c r="I67" s="26"/>
      <c r="J67" s="26"/>
    </row>
    <row r="68" customFormat="false" ht="15" hidden="false" customHeight="false" outlineLevel="0" collapsed="false">
      <c r="A68" s="24"/>
      <c r="B68" s="25" t="str">
        <f aca="false">IF(A68="","",IF(OR(A68&lt;'Start Here'!$B$14,A68&gt;='Start Here'!$B$14+112),"",INT((A68-'Start Here'!$B$14)/7)+1))</f>
        <v/>
      </c>
      <c r="C68" s="26"/>
      <c r="D68" s="27"/>
      <c r="E68" s="28"/>
      <c r="F68" s="29" t="str">
        <f aca="false">IF(OR(D68="",E68="",N(D68)=0),"",E68/D68)</f>
        <v/>
      </c>
      <c r="G68" s="26"/>
      <c r="H68" s="26"/>
      <c r="I68" s="26"/>
      <c r="J68" s="26"/>
    </row>
    <row r="69" customFormat="false" ht="15" hidden="false" customHeight="false" outlineLevel="0" collapsed="false">
      <c r="A69" s="24"/>
      <c r="B69" s="25" t="str">
        <f aca="false">IF(A69="","",IF(OR(A69&lt;'Start Here'!$B$14,A69&gt;='Start Here'!$B$14+112),"",INT((A69-'Start Here'!$B$14)/7)+1))</f>
        <v/>
      </c>
      <c r="C69" s="26"/>
      <c r="D69" s="27"/>
      <c r="E69" s="28"/>
      <c r="F69" s="29" t="str">
        <f aca="false">IF(OR(D69="",E69="",N(D69)=0),"",E69/D69)</f>
        <v/>
      </c>
      <c r="G69" s="26"/>
      <c r="H69" s="26"/>
      <c r="I69" s="26"/>
      <c r="J69" s="26"/>
    </row>
    <row r="70" customFormat="false" ht="15" hidden="false" customHeight="false" outlineLevel="0" collapsed="false">
      <c r="A70" s="24"/>
      <c r="B70" s="25" t="str">
        <f aca="false">IF(A70="","",IF(OR(A70&lt;'Start Here'!$B$14,A70&gt;='Start Here'!$B$14+112),"",INT((A70-'Start Here'!$B$14)/7)+1))</f>
        <v/>
      </c>
      <c r="C70" s="26"/>
      <c r="D70" s="27"/>
      <c r="E70" s="28"/>
      <c r="F70" s="29" t="str">
        <f aca="false">IF(OR(D70="",E70="",N(D70)=0),"",E70/D70)</f>
        <v/>
      </c>
      <c r="G70" s="26"/>
      <c r="H70" s="26"/>
      <c r="I70" s="26"/>
      <c r="J70" s="26"/>
    </row>
    <row r="71" customFormat="false" ht="15" hidden="false" customHeight="false" outlineLevel="0" collapsed="false">
      <c r="A71" s="24"/>
      <c r="B71" s="25" t="str">
        <f aca="false">IF(A71="","",IF(OR(A71&lt;'Start Here'!$B$14,A71&gt;='Start Here'!$B$14+112),"",INT((A71-'Start Here'!$B$14)/7)+1))</f>
        <v/>
      </c>
      <c r="C71" s="26"/>
      <c r="D71" s="27"/>
      <c r="E71" s="28"/>
      <c r="F71" s="29" t="str">
        <f aca="false">IF(OR(D71="",E71="",N(D71)=0),"",E71/D71)</f>
        <v/>
      </c>
      <c r="G71" s="26"/>
      <c r="H71" s="26"/>
      <c r="I71" s="26"/>
      <c r="J71" s="26"/>
    </row>
    <row r="72" customFormat="false" ht="15" hidden="false" customHeight="false" outlineLevel="0" collapsed="false">
      <c r="A72" s="24"/>
      <c r="B72" s="25" t="str">
        <f aca="false">IF(A72="","",IF(OR(A72&lt;'Start Here'!$B$14,A72&gt;='Start Here'!$B$14+112),"",INT((A72-'Start Here'!$B$14)/7)+1))</f>
        <v/>
      </c>
      <c r="C72" s="26"/>
      <c r="D72" s="27"/>
      <c r="E72" s="28"/>
      <c r="F72" s="29" t="str">
        <f aca="false">IF(OR(D72="",E72="",N(D72)=0),"",E72/D72)</f>
        <v/>
      </c>
      <c r="G72" s="26"/>
      <c r="H72" s="26"/>
      <c r="I72" s="26"/>
      <c r="J72" s="26"/>
    </row>
    <row r="73" customFormat="false" ht="15" hidden="false" customHeight="false" outlineLevel="0" collapsed="false">
      <c r="A73" s="24"/>
      <c r="B73" s="25" t="str">
        <f aca="false">IF(A73="","",IF(OR(A73&lt;'Start Here'!$B$14,A73&gt;='Start Here'!$B$14+112),"",INT((A73-'Start Here'!$B$14)/7)+1))</f>
        <v/>
      </c>
      <c r="C73" s="26"/>
      <c r="D73" s="27"/>
      <c r="E73" s="28"/>
      <c r="F73" s="29" t="str">
        <f aca="false">IF(OR(D73="",E73="",N(D73)=0),"",E73/D73)</f>
        <v/>
      </c>
      <c r="G73" s="26"/>
      <c r="H73" s="26"/>
      <c r="I73" s="26"/>
      <c r="J73" s="26"/>
    </row>
    <row r="74" customFormat="false" ht="15" hidden="false" customHeight="false" outlineLevel="0" collapsed="false">
      <c r="A74" s="24"/>
      <c r="B74" s="25" t="str">
        <f aca="false">IF(A74="","",IF(OR(A74&lt;'Start Here'!$B$14,A74&gt;='Start Here'!$B$14+112),"",INT((A74-'Start Here'!$B$14)/7)+1))</f>
        <v/>
      </c>
      <c r="C74" s="26"/>
      <c r="D74" s="27"/>
      <c r="E74" s="28"/>
      <c r="F74" s="29" t="str">
        <f aca="false">IF(OR(D74="",E74="",N(D74)=0),"",E74/D74)</f>
        <v/>
      </c>
      <c r="G74" s="26"/>
      <c r="H74" s="26"/>
      <c r="I74" s="26"/>
      <c r="J74" s="26"/>
    </row>
    <row r="75" customFormat="false" ht="15" hidden="false" customHeight="false" outlineLevel="0" collapsed="false">
      <c r="A75" s="24"/>
      <c r="B75" s="25" t="str">
        <f aca="false">IF(A75="","",IF(OR(A75&lt;'Start Here'!$B$14,A75&gt;='Start Here'!$B$14+112),"",INT((A75-'Start Here'!$B$14)/7)+1))</f>
        <v/>
      </c>
      <c r="C75" s="26"/>
      <c r="D75" s="27"/>
      <c r="E75" s="28"/>
      <c r="F75" s="29" t="str">
        <f aca="false">IF(OR(D75="",E75="",N(D75)=0),"",E75/D75)</f>
        <v/>
      </c>
      <c r="G75" s="26"/>
      <c r="H75" s="26"/>
      <c r="I75" s="26"/>
      <c r="J75" s="26"/>
    </row>
    <row r="76" customFormat="false" ht="15" hidden="false" customHeight="false" outlineLevel="0" collapsed="false">
      <c r="A76" s="24"/>
      <c r="B76" s="25" t="str">
        <f aca="false">IF(A76="","",IF(OR(A76&lt;'Start Here'!$B$14,A76&gt;='Start Here'!$B$14+112),"",INT((A76-'Start Here'!$B$14)/7)+1))</f>
        <v/>
      </c>
      <c r="C76" s="26"/>
      <c r="D76" s="27"/>
      <c r="E76" s="28"/>
      <c r="F76" s="29" t="str">
        <f aca="false">IF(OR(D76="",E76="",N(D76)=0),"",E76/D76)</f>
        <v/>
      </c>
      <c r="G76" s="26"/>
      <c r="H76" s="26"/>
      <c r="I76" s="26"/>
      <c r="J76" s="26"/>
    </row>
    <row r="77" customFormat="false" ht="15" hidden="false" customHeight="false" outlineLevel="0" collapsed="false">
      <c r="A77" s="24"/>
      <c r="B77" s="25" t="str">
        <f aca="false">IF(A77="","",IF(OR(A77&lt;'Start Here'!$B$14,A77&gt;='Start Here'!$B$14+112),"",INT((A77-'Start Here'!$B$14)/7)+1))</f>
        <v/>
      </c>
      <c r="C77" s="26"/>
      <c r="D77" s="27"/>
      <c r="E77" s="28"/>
      <c r="F77" s="29" t="str">
        <f aca="false">IF(OR(D77="",E77="",N(D77)=0),"",E77/D77)</f>
        <v/>
      </c>
      <c r="G77" s="26"/>
      <c r="H77" s="26"/>
      <c r="I77" s="26"/>
      <c r="J77" s="26"/>
    </row>
    <row r="78" customFormat="false" ht="15" hidden="false" customHeight="false" outlineLevel="0" collapsed="false">
      <c r="A78" s="24"/>
      <c r="B78" s="25" t="str">
        <f aca="false">IF(A78="","",IF(OR(A78&lt;'Start Here'!$B$14,A78&gt;='Start Here'!$B$14+112),"",INT((A78-'Start Here'!$B$14)/7)+1))</f>
        <v/>
      </c>
      <c r="C78" s="26"/>
      <c r="D78" s="27"/>
      <c r="E78" s="28"/>
      <c r="F78" s="29" t="str">
        <f aca="false">IF(OR(D78="",E78="",N(D78)=0),"",E78/D78)</f>
        <v/>
      </c>
      <c r="G78" s="26"/>
      <c r="H78" s="26"/>
      <c r="I78" s="26"/>
      <c r="J78" s="26"/>
    </row>
    <row r="79" customFormat="false" ht="15" hidden="false" customHeight="false" outlineLevel="0" collapsed="false">
      <c r="A79" s="24"/>
      <c r="B79" s="25" t="str">
        <f aca="false">IF(A79="","",IF(OR(A79&lt;'Start Here'!$B$14,A79&gt;='Start Here'!$B$14+112),"",INT((A79-'Start Here'!$B$14)/7)+1))</f>
        <v/>
      </c>
      <c r="C79" s="26"/>
      <c r="D79" s="27"/>
      <c r="E79" s="28"/>
      <c r="F79" s="29" t="str">
        <f aca="false">IF(OR(D79="",E79="",N(D79)=0),"",E79/D79)</f>
        <v/>
      </c>
      <c r="G79" s="26"/>
      <c r="H79" s="26"/>
      <c r="I79" s="26"/>
      <c r="J79" s="26"/>
    </row>
    <row r="80" customFormat="false" ht="15" hidden="false" customHeight="false" outlineLevel="0" collapsed="false">
      <c r="A80" s="24"/>
      <c r="B80" s="25" t="str">
        <f aca="false">IF(A80="","",IF(OR(A80&lt;'Start Here'!$B$14,A80&gt;='Start Here'!$B$14+112),"",INT((A80-'Start Here'!$B$14)/7)+1))</f>
        <v/>
      </c>
      <c r="C80" s="26"/>
      <c r="D80" s="27"/>
      <c r="E80" s="28"/>
      <c r="F80" s="29" t="str">
        <f aca="false">IF(OR(D80="",E80="",N(D80)=0),"",E80/D80)</f>
        <v/>
      </c>
      <c r="G80" s="26"/>
      <c r="H80" s="26"/>
      <c r="I80" s="26"/>
      <c r="J80" s="26"/>
    </row>
    <row r="81" customFormat="false" ht="15" hidden="false" customHeight="false" outlineLevel="0" collapsed="false">
      <c r="A81" s="24"/>
      <c r="B81" s="25" t="str">
        <f aca="false">IF(A81="","",IF(OR(A81&lt;'Start Here'!$B$14,A81&gt;='Start Here'!$B$14+112),"",INT((A81-'Start Here'!$B$14)/7)+1))</f>
        <v/>
      </c>
      <c r="C81" s="26"/>
      <c r="D81" s="27"/>
      <c r="E81" s="28"/>
      <c r="F81" s="29" t="str">
        <f aca="false">IF(OR(D81="",E81="",N(D81)=0),"",E81/D81)</f>
        <v/>
      </c>
      <c r="G81" s="26"/>
      <c r="H81" s="26"/>
      <c r="I81" s="26"/>
      <c r="J81" s="26"/>
    </row>
    <row r="82" customFormat="false" ht="15" hidden="false" customHeight="false" outlineLevel="0" collapsed="false">
      <c r="A82" s="24"/>
      <c r="B82" s="25" t="str">
        <f aca="false">IF(A82="","",IF(OR(A82&lt;'Start Here'!$B$14,A82&gt;='Start Here'!$B$14+112),"",INT((A82-'Start Here'!$B$14)/7)+1))</f>
        <v/>
      </c>
      <c r="C82" s="26"/>
      <c r="D82" s="27"/>
      <c r="E82" s="28"/>
      <c r="F82" s="29" t="str">
        <f aca="false">IF(OR(D82="",E82="",N(D82)=0),"",E82/D82)</f>
        <v/>
      </c>
      <c r="G82" s="26"/>
      <c r="H82" s="26"/>
      <c r="I82" s="26"/>
      <c r="J82" s="26"/>
    </row>
    <row r="83" customFormat="false" ht="15" hidden="false" customHeight="false" outlineLevel="0" collapsed="false">
      <c r="A83" s="24"/>
      <c r="B83" s="25" t="str">
        <f aca="false">IF(A83="","",IF(OR(A83&lt;'Start Here'!$B$14,A83&gt;='Start Here'!$B$14+112),"",INT((A83-'Start Here'!$B$14)/7)+1))</f>
        <v/>
      </c>
      <c r="C83" s="26"/>
      <c r="D83" s="27"/>
      <c r="E83" s="28"/>
      <c r="F83" s="29" t="str">
        <f aca="false">IF(OR(D83="",E83="",N(D83)=0),"",E83/D83)</f>
        <v/>
      </c>
      <c r="G83" s="26"/>
      <c r="H83" s="26"/>
      <c r="I83" s="26"/>
      <c r="J83" s="26"/>
    </row>
    <row r="84" customFormat="false" ht="15" hidden="false" customHeight="false" outlineLevel="0" collapsed="false">
      <c r="A84" s="24"/>
      <c r="B84" s="25" t="str">
        <f aca="false">IF(A84="","",IF(OR(A84&lt;'Start Here'!$B$14,A84&gt;='Start Here'!$B$14+112),"",INT((A84-'Start Here'!$B$14)/7)+1))</f>
        <v/>
      </c>
      <c r="C84" s="26"/>
      <c r="D84" s="27"/>
      <c r="E84" s="28"/>
      <c r="F84" s="29" t="str">
        <f aca="false">IF(OR(D84="",E84="",N(D84)=0),"",E84/D84)</f>
        <v/>
      </c>
      <c r="G84" s="26"/>
      <c r="H84" s="26"/>
      <c r="I84" s="26"/>
      <c r="J84" s="26"/>
    </row>
    <row r="85" customFormat="false" ht="15" hidden="false" customHeight="false" outlineLevel="0" collapsed="false">
      <c r="A85" s="24"/>
      <c r="B85" s="25" t="str">
        <f aca="false">IF(A85="","",IF(OR(A85&lt;'Start Here'!$B$14,A85&gt;='Start Here'!$B$14+112),"",INT((A85-'Start Here'!$B$14)/7)+1))</f>
        <v/>
      </c>
      <c r="C85" s="26"/>
      <c r="D85" s="27"/>
      <c r="E85" s="28"/>
      <c r="F85" s="29" t="str">
        <f aca="false">IF(OR(D85="",E85="",N(D85)=0),"",E85/D85)</f>
        <v/>
      </c>
      <c r="G85" s="26"/>
      <c r="H85" s="26"/>
      <c r="I85" s="26"/>
      <c r="J85" s="26"/>
    </row>
    <row r="86" customFormat="false" ht="15" hidden="false" customHeight="false" outlineLevel="0" collapsed="false">
      <c r="A86" s="24"/>
      <c r="B86" s="25" t="str">
        <f aca="false">IF(A86="","",IF(OR(A86&lt;'Start Here'!$B$14,A86&gt;='Start Here'!$B$14+112),"",INT((A86-'Start Here'!$B$14)/7)+1))</f>
        <v/>
      </c>
      <c r="C86" s="26"/>
      <c r="D86" s="27"/>
      <c r="E86" s="28"/>
      <c r="F86" s="29" t="str">
        <f aca="false">IF(OR(D86="",E86="",N(D86)=0),"",E86/D86)</f>
        <v/>
      </c>
      <c r="G86" s="26"/>
      <c r="H86" s="26"/>
      <c r="I86" s="26"/>
      <c r="J86" s="26"/>
    </row>
    <row r="87" customFormat="false" ht="15" hidden="false" customHeight="false" outlineLevel="0" collapsed="false">
      <c r="A87" s="24"/>
      <c r="B87" s="25" t="str">
        <f aca="false">IF(A87="","",IF(OR(A87&lt;'Start Here'!$B$14,A87&gt;='Start Here'!$B$14+112),"",INT((A87-'Start Here'!$B$14)/7)+1))</f>
        <v/>
      </c>
      <c r="C87" s="26"/>
      <c r="D87" s="27"/>
      <c r="E87" s="28"/>
      <c r="F87" s="29" t="str">
        <f aca="false">IF(OR(D87="",E87="",N(D87)=0),"",E87/D87)</f>
        <v/>
      </c>
      <c r="G87" s="26"/>
      <c r="H87" s="26"/>
      <c r="I87" s="26"/>
      <c r="J87" s="26"/>
    </row>
    <row r="88" customFormat="false" ht="15" hidden="false" customHeight="false" outlineLevel="0" collapsed="false">
      <c r="A88" s="24"/>
      <c r="B88" s="25" t="str">
        <f aca="false">IF(A88="","",IF(OR(A88&lt;'Start Here'!$B$14,A88&gt;='Start Here'!$B$14+112),"",INT((A88-'Start Here'!$B$14)/7)+1))</f>
        <v/>
      </c>
      <c r="C88" s="26"/>
      <c r="D88" s="27"/>
      <c r="E88" s="28"/>
      <c r="F88" s="29" t="str">
        <f aca="false">IF(OR(D88="",E88="",N(D88)=0),"",E88/D88)</f>
        <v/>
      </c>
      <c r="G88" s="26"/>
      <c r="H88" s="26"/>
      <c r="I88" s="26"/>
      <c r="J88" s="26"/>
    </row>
    <row r="89" customFormat="false" ht="15" hidden="false" customHeight="false" outlineLevel="0" collapsed="false">
      <c r="A89" s="24"/>
      <c r="B89" s="25" t="str">
        <f aca="false">IF(A89="","",IF(OR(A89&lt;'Start Here'!$B$14,A89&gt;='Start Here'!$B$14+112),"",INT((A89-'Start Here'!$B$14)/7)+1))</f>
        <v/>
      </c>
      <c r="C89" s="26"/>
      <c r="D89" s="27"/>
      <c r="E89" s="28"/>
      <c r="F89" s="29" t="str">
        <f aca="false">IF(OR(D89="",E89="",N(D89)=0),"",E89/D89)</f>
        <v/>
      </c>
      <c r="G89" s="26"/>
      <c r="H89" s="26"/>
      <c r="I89" s="26"/>
      <c r="J89" s="26"/>
    </row>
    <row r="90" customFormat="false" ht="15" hidden="false" customHeight="false" outlineLevel="0" collapsed="false">
      <c r="A90" s="24"/>
      <c r="B90" s="25" t="str">
        <f aca="false">IF(A90="","",IF(OR(A90&lt;'Start Here'!$B$14,A90&gt;='Start Here'!$B$14+112),"",INT((A90-'Start Here'!$B$14)/7)+1))</f>
        <v/>
      </c>
      <c r="C90" s="26"/>
      <c r="D90" s="27"/>
      <c r="E90" s="28"/>
      <c r="F90" s="29" t="str">
        <f aca="false">IF(OR(D90="",E90="",N(D90)=0),"",E90/D90)</f>
        <v/>
      </c>
      <c r="G90" s="26"/>
      <c r="H90" s="26"/>
      <c r="I90" s="26"/>
      <c r="J90" s="26"/>
    </row>
    <row r="91" customFormat="false" ht="15" hidden="false" customHeight="false" outlineLevel="0" collapsed="false">
      <c r="A91" s="24"/>
      <c r="B91" s="25" t="str">
        <f aca="false">IF(A91="","",IF(OR(A91&lt;'Start Here'!$B$14,A91&gt;='Start Here'!$B$14+112),"",INT((A91-'Start Here'!$B$14)/7)+1))</f>
        <v/>
      </c>
      <c r="C91" s="26"/>
      <c r="D91" s="27"/>
      <c r="E91" s="28"/>
      <c r="F91" s="29" t="str">
        <f aca="false">IF(OR(D91="",E91="",N(D91)=0),"",E91/D91)</f>
        <v/>
      </c>
      <c r="G91" s="26"/>
      <c r="H91" s="26"/>
      <c r="I91" s="26"/>
      <c r="J91" s="26"/>
    </row>
    <row r="92" customFormat="false" ht="15" hidden="false" customHeight="false" outlineLevel="0" collapsed="false">
      <c r="A92" s="24"/>
      <c r="B92" s="25" t="str">
        <f aca="false">IF(A92="","",IF(OR(A92&lt;'Start Here'!$B$14,A92&gt;='Start Here'!$B$14+112),"",INT((A92-'Start Here'!$B$14)/7)+1))</f>
        <v/>
      </c>
      <c r="C92" s="26"/>
      <c r="D92" s="27"/>
      <c r="E92" s="28"/>
      <c r="F92" s="29" t="str">
        <f aca="false">IF(OR(D92="",E92="",N(D92)=0),"",E92/D92)</f>
        <v/>
      </c>
      <c r="G92" s="26"/>
      <c r="H92" s="26"/>
      <c r="I92" s="26"/>
      <c r="J92" s="26"/>
    </row>
    <row r="93" customFormat="false" ht="15" hidden="false" customHeight="false" outlineLevel="0" collapsed="false">
      <c r="A93" s="24"/>
      <c r="B93" s="25" t="str">
        <f aca="false">IF(A93="","",IF(OR(A93&lt;'Start Here'!$B$14,A93&gt;='Start Here'!$B$14+112),"",INT((A93-'Start Here'!$B$14)/7)+1))</f>
        <v/>
      </c>
      <c r="C93" s="26"/>
      <c r="D93" s="27"/>
      <c r="E93" s="28"/>
      <c r="F93" s="29" t="str">
        <f aca="false">IF(OR(D93="",E93="",N(D93)=0),"",E93/D93)</f>
        <v/>
      </c>
      <c r="G93" s="26"/>
      <c r="H93" s="26"/>
      <c r="I93" s="26"/>
      <c r="J93" s="26"/>
    </row>
    <row r="94" customFormat="false" ht="15" hidden="false" customHeight="false" outlineLevel="0" collapsed="false">
      <c r="A94" s="24"/>
      <c r="B94" s="25" t="str">
        <f aca="false">IF(A94="","",IF(OR(A94&lt;'Start Here'!$B$14,A94&gt;='Start Here'!$B$14+112),"",INT((A94-'Start Here'!$B$14)/7)+1))</f>
        <v/>
      </c>
      <c r="C94" s="26"/>
      <c r="D94" s="27"/>
      <c r="E94" s="28"/>
      <c r="F94" s="29" t="str">
        <f aca="false">IF(OR(D94="",E94="",N(D94)=0),"",E94/D94)</f>
        <v/>
      </c>
      <c r="G94" s="26"/>
      <c r="H94" s="26"/>
      <c r="I94" s="26"/>
      <c r="J94" s="26"/>
    </row>
    <row r="95" customFormat="false" ht="15" hidden="false" customHeight="false" outlineLevel="0" collapsed="false">
      <c r="A95" s="24"/>
      <c r="B95" s="25" t="str">
        <f aca="false">IF(A95="","",IF(OR(A95&lt;'Start Here'!$B$14,A95&gt;='Start Here'!$B$14+112),"",INT((A95-'Start Here'!$B$14)/7)+1))</f>
        <v/>
      </c>
      <c r="C95" s="26"/>
      <c r="D95" s="27"/>
      <c r="E95" s="28"/>
      <c r="F95" s="29" t="str">
        <f aca="false">IF(OR(D95="",E95="",N(D95)=0),"",E95/D95)</f>
        <v/>
      </c>
      <c r="G95" s="26"/>
      <c r="H95" s="26"/>
      <c r="I95" s="26"/>
      <c r="J95" s="26"/>
    </row>
    <row r="96" customFormat="false" ht="15" hidden="false" customHeight="false" outlineLevel="0" collapsed="false">
      <c r="A96" s="24"/>
      <c r="B96" s="25" t="str">
        <f aca="false">IF(A96="","",IF(OR(A96&lt;'Start Here'!$B$14,A96&gt;='Start Here'!$B$14+112),"",INT((A96-'Start Here'!$B$14)/7)+1))</f>
        <v/>
      </c>
      <c r="C96" s="26"/>
      <c r="D96" s="27"/>
      <c r="E96" s="28"/>
      <c r="F96" s="29" t="str">
        <f aca="false">IF(OR(D96="",E96="",N(D96)=0),"",E96/D96)</f>
        <v/>
      </c>
      <c r="G96" s="26"/>
      <c r="H96" s="26"/>
      <c r="I96" s="26"/>
      <c r="J96" s="26"/>
    </row>
    <row r="97" customFormat="false" ht="15" hidden="false" customHeight="false" outlineLevel="0" collapsed="false">
      <c r="A97" s="24"/>
      <c r="B97" s="25" t="str">
        <f aca="false">IF(A97="","",IF(OR(A97&lt;'Start Here'!$B$14,A97&gt;='Start Here'!$B$14+112),"",INT((A97-'Start Here'!$B$14)/7)+1))</f>
        <v/>
      </c>
      <c r="C97" s="26"/>
      <c r="D97" s="27"/>
      <c r="E97" s="28"/>
      <c r="F97" s="29" t="str">
        <f aca="false">IF(OR(D97="",E97="",N(D97)=0),"",E97/D97)</f>
        <v/>
      </c>
      <c r="G97" s="26"/>
      <c r="H97" s="26"/>
      <c r="I97" s="26"/>
      <c r="J97" s="26"/>
    </row>
    <row r="98" customFormat="false" ht="15" hidden="false" customHeight="false" outlineLevel="0" collapsed="false">
      <c r="A98" s="24"/>
      <c r="B98" s="25" t="str">
        <f aca="false">IF(A98="","",IF(OR(A98&lt;'Start Here'!$B$14,A98&gt;='Start Here'!$B$14+112),"",INT((A98-'Start Here'!$B$14)/7)+1))</f>
        <v/>
      </c>
      <c r="C98" s="26"/>
      <c r="D98" s="27"/>
      <c r="E98" s="28"/>
      <c r="F98" s="29" t="str">
        <f aca="false">IF(OR(D98="",E98="",N(D98)=0),"",E98/D98)</f>
        <v/>
      </c>
      <c r="G98" s="26"/>
      <c r="H98" s="26"/>
      <c r="I98" s="26"/>
      <c r="J98" s="26"/>
    </row>
    <row r="99" customFormat="false" ht="15" hidden="false" customHeight="false" outlineLevel="0" collapsed="false">
      <c r="A99" s="24"/>
      <c r="B99" s="25" t="str">
        <f aca="false">IF(A99="","",IF(OR(A99&lt;'Start Here'!$B$14,A99&gt;='Start Here'!$B$14+112),"",INT((A99-'Start Here'!$B$14)/7)+1))</f>
        <v/>
      </c>
      <c r="C99" s="26"/>
      <c r="D99" s="27"/>
      <c r="E99" s="28"/>
      <c r="F99" s="29" t="str">
        <f aca="false">IF(OR(D99="",E99="",N(D99)=0),"",E99/D99)</f>
        <v/>
      </c>
      <c r="G99" s="26"/>
      <c r="H99" s="26"/>
      <c r="I99" s="26"/>
      <c r="J99" s="26"/>
    </row>
    <row r="100" customFormat="false" ht="15" hidden="false" customHeight="false" outlineLevel="0" collapsed="false">
      <c r="A100" s="24"/>
      <c r="B100" s="25" t="str">
        <f aca="false">IF(A100="","",IF(OR(A100&lt;'Start Here'!$B$14,A100&gt;='Start Here'!$B$14+112),"",INT((A100-'Start Here'!$B$14)/7)+1))</f>
        <v/>
      </c>
      <c r="C100" s="26"/>
      <c r="D100" s="27"/>
      <c r="E100" s="28"/>
      <c r="F100" s="29" t="str">
        <f aca="false">IF(OR(D100="",E100="",N(D100)=0),"",E100/D100)</f>
        <v/>
      </c>
      <c r="G100" s="26"/>
      <c r="H100" s="26"/>
      <c r="I100" s="26"/>
      <c r="J100" s="26"/>
    </row>
    <row r="101" customFormat="false" ht="15" hidden="false" customHeight="false" outlineLevel="0" collapsed="false">
      <c r="A101" s="24"/>
      <c r="B101" s="25" t="str">
        <f aca="false">IF(A101="","",IF(OR(A101&lt;'Start Here'!$B$14,A101&gt;='Start Here'!$B$14+112),"",INT((A101-'Start Here'!$B$14)/7)+1))</f>
        <v/>
      </c>
      <c r="C101" s="26"/>
      <c r="D101" s="27"/>
      <c r="E101" s="28"/>
      <c r="F101" s="29" t="str">
        <f aca="false">IF(OR(D101="",E101="",N(D101)=0),"",E101/D101)</f>
        <v/>
      </c>
      <c r="G101" s="26"/>
      <c r="H101" s="26"/>
      <c r="I101" s="26"/>
      <c r="J101" s="26"/>
    </row>
    <row r="102" customFormat="false" ht="15" hidden="false" customHeight="false" outlineLevel="0" collapsed="false">
      <c r="A102" s="24"/>
      <c r="B102" s="25" t="str">
        <f aca="false">IF(A102="","",IF(OR(A102&lt;'Start Here'!$B$14,A102&gt;='Start Here'!$B$14+112),"",INT((A102-'Start Here'!$B$14)/7)+1))</f>
        <v/>
      </c>
      <c r="C102" s="26"/>
      <c r="D102" s="27"/>
      <c r="E102" s="28"/>
      <c r="F102" s="29" t="str">
        <f aca="false">IF(OR(D102="",E102="",N(D102)=0),"",E102/D102)</f>
        <v/>
      </c>
      <c r="G102" s="26"/>
      <c r="H102" s="26"/>
      <c r="I102" s="26"/>
      <c r="J102" s="26"/>
    </row>
    <row r="103" customFormat="false" ht="15" hidden="false" customHeight="false" outlineLevel="0" collapsed="false">
      <c r="A103" s="24"/>
      <c r="B103" s="25" t="str">
        <f aca="false">IF(A103="","",IF(OR(A103&lt;'Start Here'!$B$14,A103&gt;='Start Here'!$B$14+112),"",INT((A103-'Start Here'!$B$14)/7)+1))</f>
        <v/>
      </c>
      <c r="C103" s="26"/>
      <c r="D103" s="27"/>
      <c r="E103" s="28"/>
      <c r="F103" s="29" t="str">
        <f aca="false">IF(OR(D103="",E103="",N(D103)=0),"",E103/D103)</f>
        <v/>
      </c>
      <c r="G103" s="26"/>
      <c r="H103" s="26"/>
      <c r="I103" s="26"/>
      <c r="J103" s="26"/>
    </row>
    <row r="104" customFormat="false" ht="15" hidden="false" customHeight="false" outlineLevel="0" collapsed="false">
      <c r="A104" s="24"/>
      <c r="B104" s="25" t="str">
        <f aca="false">IF(A104="","",IF(OR(A104&lt;'Start Here'!$B$14,A104&gt;='Start Here'!$B$14+112),"",INT((A104-'Start Here'!$B$14)/7)+1))</f>
        <v/>
      </c>
      <c r="C104" s="26"/>
      <c r="D104" s="27"/>
      <c r="E104" s="28"/>
      <c r="F104" s="29" t="str">
        <f aca="false">IF(OR(D104="",E104="",N(D104)=0),"",E104/D104)</f>
        <v/>
      </c>
      <c r="G104" s="26"/>
      <c r="H104" s="26"/>
      <c r="I104" s="26"/>
      <c r="J104" s="26"/>
    </row>
    <row r="105" customFormat="false" ht="15" hidden="false" customHeight="false" outlineLevel="0" collapsed="false">
      <c r="A105" s="24"/>
      <c r="B105" s="25" t="str">
        <f aca="false">IF(A105="","",IF(OR(A105&lt;'Start Here'!$B$14,A105&gt;='Start Here'!$B$14+112),"",INT((A105-'Start Here'!$B$14)/7)+1))</f>
        <v/>
      </c>
      <c r="C105" s="26"/>
      <c r="D105" s="27"/>
      <c r="E105" s="28"/>
      <c r="F105" s="29" t="str">
        <f aca="false">IF(OR(D105="",E105="",N(D105)=0),"",E105/D105)</f>
        <v/>
      </c>
      <c r="G105" s="26"/>
      <c r="H105" s="26"/>
      <c r="I105" s="26"/>
      <c r="J105" s="26"/>
    </row>
    <row r="106" customFormat="false" ht="15" hidden="false" customHeight="false" outlineLevel="0" collapsed="false">
      <c r="A106" s="24"/>
      <c r="B106" s="25" t="str">
        <f aca="false">IF(A106="","",IF(OR(A106&lt;'Start Here'!$B$14,A106&gt;='Start Here'!$B$14+112),"",INT((A106-'Start Here'!$B$14)/7)+1))</f>
        <v/>
      </c>
      <c r="C106" s="26"/>
      <c r="D106" s="27"/>
      <c r="E106" s="28"/>
      <c r="F106" s="29" t="str">
        <f aca="false">IF(OR(D106="",E106="",N(D106)=0),"",E106/D106)</f>
        <v/>
      </c>
      <c r="G106" s="26"/>
      <c r="H106" s="26"/>
      <c r="I106" s="26"/>
      <c r="J106" s="26"/>
    </row>
    <row r="107" customFormat="false" ht="15" hidden="false" customHeight="false" outlineLevel="0" collapsed="false">
      <c r="A107" s="24"/>
      <c r="B107" s="25" t="str">
        <f aca="false">IF(A107="","",IF(OR(A107&lt;'Start Here'!$B$14,A107&gt;='Start Here'!$B$14+112),"",INT((A107-'Start Here'!$B$14)/7)+1))</f>
        <v/>
      </c>
      <c r="C107" s="26"/>
      <c r="D107" s="27"/>
      <c r="E107" s="28"/>
      <c r="F107" s="29" t="str">
        <f aca="false">IF(OR(D107="",E107="",N(D107)=0),"",E107/D107)</f>
        <v/>
      </c>
      <c r="G107" s="26"/>
      <c r="H107" s="26"/>
      <c r="I107" s="26"/>
      <c r="J107" s="26"/>
    </row>
    <row r="108" customFormat="false" ht="15" hidden="false" customHeight="false" outlineLevel="0" collapsed="false">
      <c r="A108" s="24"/>
      <c r="B108" s="25" t="str">
        <f aca="false">IF(A108="","",IF(OR(A108&lt;'Start Here'!$B$14,A108&gt;='Start Here'!$B$14+112),"",INT((A108-'Start Here'!$B$14)/7)+1))</f>
        <v/>
      </c>
      <c r="C108" s="26"/>
      <c r="D108" s="27"/>
      <c r="E108" s="28"/>
      <c r="F108" s="29" t="str">
        <f aca="false">IF(OR(D108="",E108="",N(D108)=0),"",E108/D108)</f>
        <v/>
      </c>
      <c r="G108" s="26"/>
      <c r="H108" s="26"/>
      <c r="I108" s="26"/>
      <c r="J108" s="26"/>
    </row>
    <row r="109" customFormat="false" ht="15" hidden="false" customHeight="false" outlineLevel="0" collapsed="false">
      <c r="A109" s="24"/>
      <c r="B109" s="25" t="str">
        <f aca="false">IF(A109="","",IF(OR(A109&lt;'Start Here'!$B$14,A109&gt;='Start Here'!$B$14+112),"",INT((A109-'Start Here'!$B$14)/7)+1))</f>
        <v/>
      </c>
      <c r="C109" s="26"/>
      <c r="D109" s="27"/>
      <c r="E109" s="28"/>
      <c r="F109" s="29" t="str">
        <f aca="false">IF(OR(D109="",E109="",N(D109)=0),"",E109/D109)</f>
        <v/>
      </c>
      <c r="G109" s="26"/>
      <c r="H109" s="26"/>
      <c r="I109" s="26"/>
      <c r="J109" s="26"/>
    </row>
    <row r="110" customFormat="false" ht="15" hidden="false" customHeight="false" outlineLevel="0" collapsed="false">
      <c r="A110" s="24"/>
      <c r="B110" s="25" t="str">
        <f aca="false">IF(A110="","",IF(OR(A110&lt;'Start Here'!$B$14,A110&gt;='Start Here'!$B$14+112),"",INT((A110-'Start Here'!$B$14)/7)+1))</f>
        <v/>
      </c>
      <c r="C110" s="26"/>
      <c r="D110" s="27"/>
      <c r="E110" s="28"/>
      <c r="F110" s="29" t="str">
        <f aca="false">IF(OR(D110="",E110="",N(D110)=0),"",E110/D110)</f>
        <v/>
      </c>
      <c r="G110" s="26"/>
      <c r="H110" s="26"/>
      <c r="I110" s="26"/>
      <c r="J110" s="26"/>
    </row>
    <row r="111" customFormat="false" ht="15" hidden="false" customHeight="false" outlineLevel="0" collapsed="false">
      <c r="A111" s="24"/>
      <c r="B111" s="25" t="str">
        <f aca="false">IF(A111="","",IF(OR(A111&lt;'Start Here'!$B$14,A111&gt;='Start Here'!$B$14+112),"",INT((A111-'Start Here'!$B$14)/7)+1))</f>
        <v/>
      </c>
      <c r="C111" s="26"/>
      <c r="D111" s="27"/>
      <c r="E111" s="28"/>
      <c r="F111" s="29" t="str">
        <f aca="false">IF(OR(D111="",E111="",N(D111)=0),"",E111/D111)</f>
        <v/>
      </c>
      <c r="G111" s="26"/>
      <c r="H111" s="26"/>
      <c r="I111" s="26"/>
      <c r="J111" s="26"/>
    </row>
    <row r="112" customFormat="false" ht="15" hidden="false" customHeight="false" outlineLevel="0" collapsed="false">
      <c r="A112" s="24"/>
      <c r="B112" s="25" t="str">
        <f aca="false">IF(A112="","",IF(OR(A112&lt;'Start Here'!$B$14,A112&gt;='Start Here'!$B$14+112),"",INT((A112-'Start Here'!$B$14)/7)+1))</f>
        <v/>
      </c>
      <c r="C112" s="26"/>
      <c r="D112" s="27"/>
      <c r="E112" s="28"/>
      <c r="F112" s="29" t="str">
        <f aca="false">IF(OR(D112="",E112="",N(D112)=0),"",E112/D112)</f>
        <v/>
      </c>
      <c r="G112" s="26"/>
      <c r="H112" s="26"/>
      <c r="I112" s="26"/>
      <c r="J112" s="26"/>
    </row>
    <row r="113" customFormat="false" ht="15" hidden="false" customHeight="false" outlineLevel="0" collapsed="false">
      <c r="A113" s="24"/>
      <c r="B113" s="25" t="str">
        <f aca="false">IF(A113="","",IF(OR(A113&lt;'Start Here'!$B$14,A113&gt;='Start Here'!$B$14+112),"",INT((A113-'Start Here'!$B$14)/7)+1))</f>
        <v/>
      </c>
      <c r="C113" s="26"/>
      <c r="D113" s="27"/>
      <c r="E113" s="28"/>
      <c r="F113" s="29" t="str">
        <f aca="false">IF(OR(D113="",E113="",N(D113)=0),"",E113/D113)</f>
        <v/>
      </c>
      <c r="G113" s="26"/>
      <c r="H113" s="26"/>
      <c r="I113" s="26"/>
      <c r="J113" s="26"/>
    </row>
    <row r="114" customFormat="false" ht="15" hidden="false" customHeight="false" outlineLevel="0" collapsed="false">
      <c r="A114" s="24"/>
      <c r="B114" s="25" t="str">
        <f aca="false">IF(A114="","",IF(OR(A114&lt;'Start Here'!$B$14,A114&gt;='Start Here'!$B$14+112),"",INT((A114-'Start Here'!$B$14)/7)+1))</f>
        <v/>
      </c>
      <c r="C114" s="26"/>
      <c r="D114" s="27"/>
      <c r="E114" s="28"/>
      <c r="F114" s="29" t="str">
        <f aca="false">IF(OR(D114="",E114="",N(D114)=0),"",E114/D114)</f>
        <v/>
      </c>
      <c r="G114" s="26"/>
      <c r="H114" s="26"/>
      <c r="I114" s="26"/>
      <c r="J114" s="26"/>
    </row>
    <row r="115" customFormat="false" ht="15" hidden="false" customHeight="false" outlineLevel="0" collapsed="false">
      <c r="A115" s="24"/>
      <c r="B115" s="25" t="str">
        <f aca="false">IF(A115="","",IF(OR(A115&lt;'Start Here'!$B$14,A115&gt;='Start Here'!$B$14+112),"",INT((A115-'Start Here'!$B$14)/7)+1))</f>
        <v/>
      </c>
      <c r="C115" s="26"/>
      <c r="D115" s="27"/>
      <c r="E115" s="28"/>
      <c r="F115" s="29" t="str">
        <f aca="false">IF(OR(D115="",E115="",N(D115)=0),"",E115/D115)</f>
        <v/>
      </c>
      <c r="G115" s="26"/>
      <c r="H115" s="26"/>
      <c r="I115" s="26"/>
      <c r="J115" s="26"/>
    </row>
    <row r="116" customFormat="false" ht="15" hidden="false" customHeight="false" outlineLevel="0" collapsed="false">
      <c r="A116" s="24"/>
      <c r="B116" s="25" t="str">
        <f aca="false">IF(A116="","",IF(OR(A116&lt;'Start Here'!$B$14,A116&gt;='Start Here'!$B$14+112),"",INT((A116-'Start Here'!$B$14)/7)+1))</f>
        <v/>
      </c>
      <c r="C116" s="26"/>
      <c r="D116" s="27"/>
      <c r="E116" s="28"/>
      <c r="F116" s="29" t="str">
        <f aca="false">IF(OR(D116="",E116="",N(D116)=0),"",E116/D116)</f>
        <v/>
      </c>
      <c r="G116" s="26"/>
      <c r="H116" s="26"/>
      <c r="I116" s="26"/>
      <c r="J116" s="26"/>
    </row>
    <row r="117" customFormat="false" ht="15" hidden="false" customHeight="false" outlineLevel="0" collapsed="false">
      <c r="A117" s="24"/>
      <c r="B117" s="25" t="str">
        <f aca="false">IF(A117="","",IF(OR(A117&lt;'Start Here'!$B$14,A117&gt;='Start Here'!$B$14+112),"",INT((A117-'Start Here'!$B$14)/7)+1))</f>
        <v/>
      </c>
      <c r="C117" s="26"/>
      <c r="D117" s="27"/>
      <c r="E117" s="28"/>
      <c r="F117" s="29" t="str">
        <f aca="false">IF(OR(D117="",E117="",N(D117)=0),"",E117/D117)</f>
        <v/>
      </c>
      <c r="G117" s="26"/>
      <c r="H117" s="26"/>
      <c r="I117" s="26"/>
      <c r="J117" s="26"/>
    </row>
    <row r="118" customFormat="false" ht="15" hidden="false" customHeight="false" outlineLevel="0" collapsed="false">
      <c r="A118" s="24"/>
      <c r="B118" s="25" t="str">
        <f aca="false">IF(A118="","",IF(OR(A118&lt;'Start Here'!$B$14,A118&gt;='Start Here'!$B$14+112),"",INT((A118-'Start Here'!$B$14)/7)+1))</f>
        <v/>
      </c>
      <c r="C118" s="26"/>
      <c r="D118" s="27"/>
      <c r="E118" s="28"/>
      <c r="F118" s="29" t="str">
        <f aca="false">IF(OR(D118="",E118="",N(D118)=0),"",E118/D118)</f>
        <v/>
      </c>
      <c r="G118" s="26"/>
      <c r="H118" s="26"/>
      <c r="I118" s="26"/>
      <c r="J118" s="26"/>
    </row>
    <row r="119" customFormat="false" ht="15" hidden="false" customHeight="false" outlineLevel="0" collapsed="false">
      <c r="A119" s="24"/>
      <c r="B119" s="25" t="str">
        <f aca="false">IF(A119="","",IF(OR(A119&lt;'Start Here'!$B$14,A119&gt;='Start Here'!$B$14+112),"",INT((A119-'Start Here'!$B$14)/7)+1))</f>
        <v/>
      </c>
      <c r="C119" s="26"/>
      <c r="D119" s="27"/>
      <c r="E119" s="28"/>
      <c r="F119" s="29" t="str">
        <f aca="false">IF(OR(D119="",E119="",N(D119)=0),"",E119/D119)</f>
        <v/>
      </c>
      <c r="G119" s="26"/>
      <c r="H119" s="26"/>
      <c r="I119" s="26"/>
      <c r="J119" s="26"/>
    </row>
    <row r="120" customFormat="false" ht="15" hidden="false" customHeight="false" outlineLevel="0" collapsed="false">
      <c r="A120" s="24"/>
      <c r="B120" s="25" t="str">
        <f aca="false">IF(A120="","",IF(OR(A120&lt;'Start Here'!$B$14,A120&gt;='Start Here'!$B$14+112),"",INT((A120-'Start Here'!$B$14)/7)+1))</f>
        <v/>
      </c>
      <c r="C120" s="26"/>
      <c r="D120" s="27"/>
      <c r="E120" s="28"/>
      <c r="F120" s="29" t="str">
        <f aca="false">IF(OR(D120="",E120="",N(D120)=0),"",E120/D120)</f>
        <v/>
      </c>
      <c r="G120" s="26"/>
      <c r="H120" s="26"/>
      <c r="I120" s="26"/>
      <c r="J120" s="26"/>
    </row>
    <row r="121" customFormat="false" ht="15" hidden="false" customHeight="false" outlineLevel="0" collapsed="false">
      <c r="A121" s="24"/>
      <c r="B121" s="25" t="str">
        <f aca="false">IF(A121="","",IF(OR(A121&lt;'Start Here'!$B$14,A121&gt;='Start Here'!$B$14+112),"",INT((A121-'Start Here'!$B$14)/7)+1))</f>
        <v/>
      </c>
      <c r="C121" s="26"/>
      <c r="D121" s="27"/>
      <c r="E121" s="28"/>
      <c r="F121" s="29" t="str">
        <f aca="false">IF(OR(D121="",E121="",N(D121)=0),"",E121/D121)</f>
        <v/>
      </c>
      <c r="G121" s="26"/>
      <c r="H121" s="26"/>
      <c r="I121" s="26"/>
      <c r="J121" s="26"/>
    </row>
    <row r="122" customFormat="false" ht="15" hidden="false" customHeight="false" outlineLevel="0" collapsed="false">
      <c r="A122" s="24"/>
      <c r="B122" s="25" t="str">
        <f aca="false">IF(A122="","",IF(OR(A122&lt;'Start Here'!$B$14,A122&gt;='Start Here'!$B$14+112),"",INT((A122-'Start Here'!$B$14)/7)+1))</f>
        <v/>
      </c>
      <c r="C122" s="26"/>
      <c r="D122" s="27"/>
      <c r="E122" s="28"/>
      <c r="F122" s="29" t="str">
        <f aca="false">IF(OR(D122="",E122="",N(D122)=0),"",E122/D122)</f>
        <v/>
      </c>
      <c r="G122" s="26"/>
      <c r="H122" s="26"/>
      <c r="I122" s="26"/>
      <c r="J122" s="26"/>
    </row>
    <row r="123" customFormat="false" ht="15" hidden="false" customHeight="false" outlineLevel="0" collapsed="false">
      <c r="A123" s="24"/>
      <c r="B123" s="25" t="str">
        <f aca="false">IF(A123="","",IF(OR(A123&lt;'Start Here'!$B$14,A123&gt;='Start Here'!$B$14+112),"",INT((A123-'Start Here'!$B$14)/7)+1))</f>
        <v/>
      </c>
      <c r="C123" s="26"/>
      <c r="D123" s="27"/>
      <c r="E123" s="28"/>
      <c r="F123" s="29" t="str">
        <f aca="false">IF(OR(D123="",E123="",N(D123)=0),"",E123/D123)</f>
        <v/>
      </c>
      <c r="G123" s="26"/>
      <c r="H123" s="26"/>
      <c r="I123" s="26"/>
      <c r="J123" s="26"/>
    </row>
    <row r="124" customFormat="false" ht="15" hidden="false" customHeight="false" outlineLevel="0" collapsed="false">
      <c r="A124" s="24"/>
      <c r="B124" s="25" t="str">
        <f aca="false">IF(A124="","",IF(OR(A124&lt;'Start Here'!$B$14,A124&gt;='Start Here'!$B$14+112),"",INT((A124-'Start Here'!$B$14)/7)+1))</f>
        <v/>
      </c>
      <c r="C124" s="26"/>
      <c r="D124" s="27"/>
      <c r="E124" s="28"/>
      <c r="F124" s="29" t="str">
        <f aca="false">IF(OR(D124="",E124="",N(D124)=0),"",E124/D124)</f>
        <v/>
      </c>
      <c r="G124" s="26"/>
      <c r="H124" s="26"/>
      <c r="I124" s="26"/>
      <c r="J124" s="26"/>
    </row>
    <row r="125" customFormat="false" ht="15" hidden="false" customHeight="false" outlineLevel="0" collapsed="false">
      <c r="A125" s="24"/>
      <c r="B125" s="25" t="str">
        <f aca="false">IF(A125="","",IF(OR(A125&lt;'Start Here'!$B$14,A125&gt;='Start Here'!$B$14+112),"",INT((A125-'Start Here'!$B$14)/7)+1))</f>
        <v/>
      </c>
      <c r="C125" s="26"/>
      <c r="D125" s="27"/>
      <c r="E125" s="28"/>
      <c r="F125" s="29" t="str">
        <f aca="false">IF(OR(D125="",E125="",N(D125)=0),"",E125/D125)</f>
        <v/>
      </c>
      <c r="G125" s="26"/>
      <c r="H125" s="26"/>
      <c r="I125" s="26"/>
      <c r="J125" s="26"/>
    </row>
    <row r="126" customFormat="false" ht="15" hidden="false" customHeight="false" outlineLevel="0" collapsed="false">
      <c r="A126" s="24"/>
      <c r="B126" s="25" t="str">
        <f aca="false">IF(A126="","",IF(OR(A126&lt;'Start Here'!$B$14,A126&gt;='Start Here'!$B$14+112),"",INT((A126-'Start Here'!$B$14)/7)+1))</f>
        <v/>
      </c>
      <c r="C126" s="26"/>
      <c r="D126" s="27"/>
      <c r="E126" s="28"/>
      <c r="F126" s="29" t="str">
        <f aca="false">IF(OR(D126="",E126="",N(D126)=0),"",E126/D126)</f>
        <v/>
      </c>
      <c r="G126" s="26"/>
      <c r="H126" s="26"/>
      <c r="I126" s="26"/>
      <c r="J126" s="26"/>
    </row>
    <row r="127" customFormat="false" ht="15" hidden="false" customHeight="false" outlineLevel="0" collapsed="false">
      <c r="A127" s="24"/>
      <c r="B127" s="25" t="str">
        <f aca="false">IF(A127="","",IF(OR(A127&lt;'Start Here'!$B$14,A127&gt;='Start Here'!$B$14+112),"",INT((A127-'Start Here'!$B$14)/7)+1))</f>
        <v/>
      </c>
      <c r="C127" s="26"/>
      <c r="D127" s="27"/>
      <c r="E127" s="28"/>
      <c r="F127" s="29" t="str">
        <f aca="false">IF(OR(D127="",E127="",N(D127)=0),"",E127/D127)</f>
        <v/>
      </c>
      <c r="G127" s="26"/>
      <c r="H127" s="26"/>
      <c r="I127" s="26"/>
      <c r="J127" s="26"/>
    </row>
    <row r="128" customFormat="false" ht="15" hidden="false" customHeight="false" outlineLevel="0" collapsed="false">
      <c r="A128" s="24"/>
      <c r="B128" s="25" t="str">
        <f aca="false">IF(A128="","",IF(OR(A128&lt;'Start Here'!$B$14,A128&gt;='Start Here'!$B$14+112),"",INT((A128-'Start Here'!$B$14)/7)+1))</f>
        <v/>
      </c>
      <c r="C128" s="26"/>
      <c r="D128" s="27"/>
      <c r="E128" s="28"/>
      <c r="F128" s="29" t="str">
        <f aca="false">IF(OR(D128="",E128="",N(D128)=0),"",E128/D128)</f>
        <v/>
      </c>
      <c r="G128" s="26"/>
      <c r="H128" s="26"/>
      <c r="I128" s="26"/>
      <c r="J128" s="26"/>
    </row>
    <row r="129" customFormat="false" ht="15" hidden="false" customHeight="false" outlineLevel="0" collapsed="false">
      <c r="A129" s="24"/>
      <c r="B129" s="25" t="str">
        <f aca="false">IF(A129="","",IF(OR(A129&lt;'Start Here'!$B$14,A129&gt;='Start Here'!$B$14+112),"",INT((A129-'Start Here'!$B$14)/7)+1))</f>
        <v/>
      </c>
      <c r="C129" s="26"/>
      <c r="D129" s="27"/>
      <c r="E129" s="28"/>
      <c r="F129" s="29" t="str">
        <f aca="false">IF(OR(D129="",E129="",N(D129)=0),"",E129/D129)</f>
        <v/>
      </c>
      <c r="G129" s="26"/>
      <c r="H129" s="26"/>
      <c r="I129" s="26"/>
      <c r="J129" s="26"/>
    </row>
    <row r="130" customFormat="false" ht="15" hidden="false" customHeight="false" outlineLevel="0" collapsed="false">
      <c r="A130" s="24"/>
      <c r="B130" s="25" t="str">
        <f aca="false">IF(A130="","",IF(OR(A130&lt;'Start Here'!$B$14,A130&gt;='Start Here'!$B$14+112),"",INT((A130-'Start Here'!$B$14)/7)+1))</f>
        <v/>
      </c>
      <c r="C130" s="26"/>
      <c r="D130" s="27"/>
      <c r="E130" s="28"/>
      <c r="F130" s="29" t="str">
        <f aca="false">IF(OR(D130="",E130="",N(D130)=0),"",E130/D130)</f>
        <v/>
      </c>
      <c r="G130" s="26"/>
      <c r="H130" s="26"/>
      <c r="I130" s="26"/>
      <c r="J130" s="26"/>
    </row>
    <row r="131" customFormat="false" ht="15" hidden="false" customHeight="false" outlineLevel="0" collapsed="false">
      <c r="A131" s="24"/>
      <c r="B131" s="25" t="str">
        <f aca="false">IF(A131="","",IF(OR(A131&lt;'Start Here'!$B$14,A131&gt;='Start Here'!$B$14+112),"",INT((A131-'Start Here'!$B$14)/7)+1))</f>
        <v/>
      </c>
      <c r="C131" s="26"/>
      <c r="D131" s="27"/>
      <c r="E131" s="28"/>
      <c r="F131" s="29" t="str">
        <f aca="false">IF(OR(D131="",E131="",N(D131)=0),"",E131/D131)</f>
        <v/>
      </c>
      <c r="G131" s="26"/>
      <c r="H131" s="26"/>
      <c r="I131" s="26"/>
      <c r="J131" s="26"/>
    </row>
    <row r="132" customFormat="false" ht="15" hidden="false" customHeight="false" outlineLevel="0" collapsed="false">
      <c r="A132" s="24"/>
      <c r="B132" s="25" t="str">
        <f aca="false">IF(A132="","",IF(OR(A132&lt;'Start Here'!$B$14,A132&gt;='Start Here'!$B$14+112),"",INT((A132-'Start Here'!$B$14)/7)+1))</f>
        <v/>
      </c>
      <c r="C132" s="26"/>
      <c r="D132" s="27"/>
      <c r="E132" s="28"/>
      <c r="F132" s="29" t="str">
        <f aca="false">IF(OR(D132="",E132="",N(D132)=0),"",E132/D132)</f>
        <v/>
      </c>
      <c r="G132" s="26"/>
      <c r="H132" s="26"/>
      <c r="I132" s="26"/>
      <c r="J132" s="26"/>
    </row>
    <row r="133" customFormat="false" ht="15" hidden="false" customHeight="false" outlineLevel="0" collapsed="false">
      <c r="A133" s="24"/>
      <c r="B133" s="25" t="str">
        <f aca="false">IF(A133="","",IF(OR(A133&lt;'Start Here'!$B$14,A133&gt;='Start Here'!$B$14+112),"",INT((A133-'Start Here'!$B$14)/7)+1))</f>
        <v/>
      </c>
      <c r="C133" s="26"/>
      <c r="D133" s="27"/>
      <c r="E133" s="28"/>
      <c r="F133" s="29" t="str">
        <f aca="false">IF(OR(D133="",E133="",N(D133)=0),"",E133/D133)</f>
        <v/>
      </c>
      <c r="G133" s="26"/>
      <c r="H133" s="26"/>
      <c r="I133" s="26"/>
      <c r="J133" s="26"/>
    </row>
    <row r="134" customFormat="false" ht="15" hidden="false" customHeight="false" outlineLevel="0" collapsed="false">
      <c r="A134" s="24"/>
      <c r="B134" s="25" t="str">
        <f aca="false">IF(A134="","",IF(OR(A134&lt;'Start Here'!$B$14,A134&gt;='Start Here'!$B$14+112),"",INT((A134-'Start Here'!$B$14)/7)+1))</f>
        <v/>
      </c>
      <c r="C134" s="26"/>
      <c r="D134" s="27"/>
      <c r="E134" s="28"/>
      <c r="F134" s="29" t="str">
        <f aca="false">IF(OR(D134="",E134="",N(D134)=0),"",E134/D134)</f>
        <v/>
      </c>
      <c r="G134" s="26"/>
      <c r="H134" s="26"/>
      <c r="I134" s="26"/>
      <c r="J134" s="26"/>
    </row>
    <row r="135" customFormat="false" ht="15" hidden="false" customHeight="false" outlineLevel="0" collapsed="false">
      <c r="A135" s="24"/>
      <c r="B135" s="25" t="str">
        <f aca="false">IF(A135="","",IF(OR(A135&lt;'Start Here'!$B$14,A135&gt;='Start Here'!$B$14+112),"",INT((A135-'Start Here'!$B$14)/7)+1))</f>
        <v/>
      </c>
      <c r="C135" s="26"/>
      <c r="D135" s="27"/>
      <c r="E135" s="28"/>
      <c r="F135" s="29" t="str">
        <f aca="false">IF(OR(D135="",E135="",N(D135)=0),"",E135/D135)</f>
        <v/>
      </c>
      <c r="G135" s="26"/>
      <c r="H135" s="26"/>
      <c r="I135" s="26"/>
      <c r="J135" s="26"/>
    </row>
    <row r="136" customFormat="false" ht="15" hidden="false" customHeight="false" outlineLevel="0" collapsed="false">
      <c r="A136" s="24"/>
      <c r="B136" s="25" t="str">
        <f aca="false">IF(A136="","",IF(OR(A136&lt;'Start Here'!$B$14,A136&gt;='Start Here'!$B$14+112),"",INT((A136-'Start Here'!$B$14)/7)+1))</f>
        <v/>
      </c>
      <c r="C136" s="26"/>
      <c r="D136" s="27"/>
      <c r="E136" s="28"/>
      <c r="F136" s="29" t="str">
        <f aca="false">IF(OR(D136="",E136="",N(D136)=0),"",E136/D136)</f>
        <v/>
      </c>
      <c r="G136" s="26"/>
      <c r="H136" s="26"/>
      <c r="I136" s="26"/>
      <c r="J136" s="26"/>
    </row>
    <row r="137" customFormat="false" ht="15" hidden="false" customHeight="false" outlineLevel="0" collapsed="false">
      <c r="A137" s="24"/>
      <c r="B137" s="25" t="str">
        <f aca="false">IF(A137="","",IF(OR(A137&lt;'Start Here'!$B$14,A137&gt;='Start Here'!$B$14+112),"",INT((A137-'Start Here'!$B$14)/7)+1))</f>
        <v/>
      </c>
      <c r="C137" s="26"/>
      <c r="D137" s="27"/>
      <c r="E137" s="28"/>
      <c r="F137" s="29" t="str">
        <f aca="false">IF(OR(D137="",E137="",N(D137)=0),"",E137/D137)</f>
        <v/>
      </c>
      <c r="G137" s="26"/>
      <c r="H137" s="26"/>
      <c r="I137" s="26"/>
      <c r="J137" s="26"/>
    </row>
    <row r="138" customFormat="false" ht="15" hidden="false" customHeight="false" outlineLevel="0" collapsed="false">
      <c r="A138" s="24"/>
      <c r="B138" s="25" t="str">
        <f aca="false">IF(A138="","",IF(OR(A138&lt;'Start Here'!$B$14,A138&gt;='Start Here'!$B$14+112),"",INT((A138-'Start Here'!$B$14)/7)+1))</f>
        <v/>
      </c>
      <c r="C138" s="26"/>
      <c r="D138" s="27"/>
      <c r="E138" s="28"/>
      <c r="F138" s="29" t="str">
        <f aca="false">IF(OR(D138="",E138="",N(D138)=0),"",E138/D138)</f>
        <v/>
      </c>
      <c r="G138" s="26"/>
      <c r="H138" s="26"/>
      <c r="I138" s="26"/>
      <c r="J138" s="26"/>
    </row>
    <row r="139" customFormat="false" ht="15" hidden="false" customHeight="false" outlineLevel="0" collapsed="false">
      <c r="A139" s="24"/>
      <c r="B139" s="25" t="str">
        <f aca="false">IF(A139="","",IF(OR(A139&lt;'Start Here'!$B$14,A139&gt;='Start Here'!$B$14+112),"",INT((A139-'Start Here'!$B$14)/7)+1))</f>
        <v/>
      </c>
      <c r="C139" s="26"/>
      <c r="D139" s="27"/>
      <c r="E139" s="28"/>
      <c r="F139" s="29" t="str">
        <f aca="false">IF(OR(D139="",E139="",N(D139)=0),"",E139/D139)</f>
        <v/>
      </c>
      <c r="G139" s="26"/>
      <c r="H139" s="26"/>
      <c r="I139" s="26"/>
      <c r="J139" s="26"/>
    </row>
    <row r="140" customFormat="false" ht="15" hidden="false" customHeight="false" outlineLevel="0" collapsed="false">
      <c r="A140" s="24"/>
      <c r="B140" s="25" t="str">
        <f aca="false">IF(A140="","",IF(OR(A140&lt;'Start Here'!$B$14,A140&gt;='Start Here'!$B$14+112),"",INT((A140-'Start Here'!$B$14)/7)+1))</f>
        <v/>
      </c>
      <c r="C140" s="26"/>
      <c r="D140" s="27"/>
      <c r="E140" s="28"/>
      <c r="F140" s="29" t="str">
        <f aca="false">IF(OR(D140="",E140="",N(D140)=0),"",E140/D140)</f>
        <v/>
      </c>
      <c r="G140" s="26"/>
      <c r="H140" s="26"/>
      <c r="I140" s="26"/>
      <c r="J140" s="26"/>
    </row>
    <row r="141" customFormat="false" ht="15" hidden="false" customHeight="false" outlineLevel="0" collapsed="false">
      <c r="A141" s="24"/>
      <c r="B141" s="25" t="str">
        <f aca="false">IF(A141="","",IF(OR(A141&lt;'Start Here'!$B$14,A141&gt;='Start Here'!$B$14+112),"",INT((A141-'Start Here'!$B$14)/7)+1))</f>
        <v/>
      </c>
      <c r="C141" s="26"/>
      <c r="D141" s="27"/>
      <c r="E141" s="28"/>
      <c r="F141" s="29" t="str">
        <f aca="false">IF(OR(D141="",E141="",N(D141)=0),"",E141/D141)</f>
        <v/>
      </c>
      <c r="G141" s="26"/>
      <c r="H141" s="26"/>
      <c r="I141" s="26"/>
      <c r="J141" s="26"/>
    </row>
    <row r="142" customFormat="false" ht="15" hidden="false" customHeight="false" outlineLevel="0" collapsed="false">
      <c r="A142" s="24"/>
      <c r="B142" s="25" t="str">
        <f aca="false">IF(A142="","",IF(OR(A142&lt;'Start Here'!$B$14,A142&gt;='Start Here'!$B$14+112),"",INT((A142-'Start Here'!$B$14)/7)+1))</f>
        <v/>
      </c>
      <c r="C142" s="26"/>
      <c r="D142" s="27"/>
      <c r="E142" s="28"/>
      <c r="F142" s="29" t="str">
        <f aca="false">IF(OR(D142="",E142="",N(D142)=0),"",E142/D142)</f>
        <v/>
      </c>
      <c r="G142" s="26"/>
      <c r="H142" s="26"/>
      <c r="I142" s="26"/>
      <c r="J142" s="26"/>
    </row>
    <row r="143" customFormat="false" ht="15" hidden="false" customHeight="false" outlineLevel="0" collapsed="false">
      <c r="A143" s="24"/>
      <c r="B143" s="25" t="str">
        <f aca="false">IF(A143="","",IF(OR(A143&lt;'Start Here'!$B$14,A143&gt;='Start Here'!$B$14+112),"",INT((A143-'Start Here'!$B$14)/7)+1))</f>
        <v/>
      </c>
      <c r="C143" s="26"/>
      <c r="D143" s="27"/>
      <c r="E143" s="28"/>
      <c r="F143" s="29" t="str">
        <f aca="false">IF(OR(D143="",E143="",N(D143)=0),"",E143/D143)</f>
        <v/>
      </c>
      <c r="G143" s="26"/>
      <c r="H143" s="26"/>
      <c r="I143" s="26"/>
      <c r="J143" s="26"/>
    </row>
    <row r="144" customFormat="false" ht="15" hidden="false" customHeight="false" outlineLevel="0" collapsed="false">
      <c r="A144" s="24"/>
      <c r="B144" s="25" t="str">
        <f aca="false">IF(A144="","",IF(OR(A144&lt;'Start Here'!$B$14,A144&gt;='Start Here'!$B$14+112),"",INT((A144-'Start Here'!$B$14)/7)+1))</f>
        <v/>
      </c>
      <c r="C144" s="26"/>
      <c r="D144" s="27"/>
      <c r="E144" s="28"/>
      <c r="F144" s="29" t="str">
        <f aca="false">IF(OR(D144="",E144="",N(D144)=0),"",E144/D144)</f>
        <v/>
      </c>
      <c r="G144" s="26"/>
      <c r="H144" s="26"/>
      <c r="I144" s="26"/>
      <c r="J144" s="26"/>
    </row>
    <row r="145" customFormat="false" ht="15" hidden="false" customHeight="false" outlineLevel="0" collapsed="false">
      <c r="A145" s="24"/>
      <c r="B145" s="25" t="str">
        <f aca="false">IF(A145="","",IF(OR(A145&lt;'Start Here'!$B$14,A145&gt;='Start Here'!$B$14+112),"",INT((A145-'Start Here'!$B$14)/7)+1))</f>
        <v/>
      </c>
      <c r="C145" s="26"/>
      <c r="D145" s="27"/>
      <c r="E145" s="28"/>
      <c r="F145" s="29" t="str">
        <f aca="false">IF(OR(D145="",E145="",N(D145)=0),"",E145/D145)</f>
        <v/>
      </c>
      <c r="G145" s="26"/>
      <c r="H145" s="26"/>
      <c r="I145" s="26"/>
      <c r="J145" s="26"/>
    </row>
    <row r="146" customFormat="false" ht="15" hidden="false" customHeight="false" outlineLevel="0" collapsed="false">
      <c r="A146" s="24"/>
      <c r="B146" s="25" t="str">
        <f aca="false">IF(A146="","",IF(OR(A146&lt;'Start Here'!$B$14,A146&gt;='Start Here'!$B$14+112),"",INT((A146-'Start Here'!$B$14)/7)+1))</f>
        <v/>
      </c>
      <c r="C146" s="26"/>
      <c r="D146" s="27"/>
      <c r="E146" s="28"/>
      <c r="F146" s="29" t="str">
        <f aca="false">IF(OR(D146="",E146="",N(D146)=0),"",E146/D146)</f>
        <v/>
      </c>
      <c r="G146" s="26"/>
      <c r="H146" s="26"/>
      <c r="I146" s="26"/>
      <c r="J146" s="26"/>
    </row>
    <row r="147" customFormat="false" ht="15" hidden="false" customHeight="false" outlineLevel="0" collapsed="false">
      <c r="A147" s="24"/>
      <c r="B147" s="25" t="str">
        <f aca="false">IF(A147="","",IF(OR(A147&lt;'Start Here'!$B$14,A147&gt;='Start Here'!$B$14+112),"",INT((A147-'Start Here'!$B$14)/7)+1))</f>
        <v/>
      </c>
      <c r="C147" s="26"/>
      <c r="D147" s="27"/>
      <c r="E147" s="28"/>
      <c r="F147" s="29" t="str">
        <f aca="false">IF(OR(D147="",E147="",N(D147)=0),"",E147/D147)</f>
        <v/>
      </c>
      <c r="G147" s="26"/>
      <c r="H147" s="26"/>
      <c r="I147" s="26"/>
      <c r="J147" s="26"/>
    </row>
    <row r="148" customFormat="false" ht="15" hidden="false" customHeight="false" outlineLevel="0" collapsed="false">
      <c r="A148" s="24"/>
      <c r="B148" s="25" t="str">
        <f aca="false">IF(A148="","",IF(OR(A148&lt;'Start Here'!$B$14,A148&gt;='Start Here'!$B$14+112),"",INT((A148-'Start Here'!$B$14)/7)+1))</f>
        <v/>
      </c>
      <c r="C148" s="26"/>
      <c r="D148" s="27"/>
      <c r="E148" s="28"/>
      <c r="F148" s="29" t="str">
        <f aca="false">IF(OR(D148="",E148="",N(D148)=0),"",E148/D148)</f>
        <v/>
      </c>
      <c r="G148" s="26"/>
      <c r="H148" s="26"/>
      <c r="I148" s="26"/>
      <c r="J148" s="26"/>
    </row>
    <row r="149" customFormat="false" ht="15" hidden="false" customHeight="false" outlineLevel="0" collapsed="false">
      <c r="A149" s="24"/>
      <c r="B149" s="25" t="str">
        <f aca="false">IF(A149="","",IF(OR(A149&lt;'Start Here'!$B$14,A149&gt;='Start Here'!$B$14+112),"",INT((A149-'Start Here'!$B$14)/7)+1))</f>
        <v/>
      </c>
      <c r="C149" s="26"/>
      <c r="D149" s="27"/>
      <c r="E149" s="28"/>
      <c r="F149" s="29" t="str">
        <f aca="false">IF(OR(D149="",E149="",N(D149)=0),"",E149/D149)</f>
        <v/>
      </c>
      <c r="G149" s="26"/>
      <c r="H149" s="26"/>
      <c r="I149" s="26"/>
      <c r="J149" s="26"/>
    </row>
    <row r="150" customFormat="false" ht="15" hidden="false" customHeight="false" outlineLevel="0" collapsed="false">
      <c r="A150" s="24"/>
      <c r="B150" s="25" t="str">
        <f aca="false">IF(A150="","",IF(OR(A150&lt;'Start Here'!$B$14,A150&gt;='Start Here'!$B$14+112),"",INT((A150-'Start Here'!$B$14)/7)+1))</f>
        <v/>
      </c>
      <c r="C150" s="26"/>
      <c r="D150" s="27"/>
      <c r="E150" s="28"/>
      <c r="F150" s="29" t="str">
        <f aca="false">IF(OR(D150="",E150="",N(D150)=0),"",E150/D150)</f>
        <v/>
      </c>
      <c r="G150" s="26"/>
      <c r="H150" s="26"/>
      <c r="I150" s="26"/>
      <c r="J150" s="26"/>
    </row>
    <row r="151" customFormat="false" ht="15" hidden="false" customHeight="false" outlineLevel="0" collapsed="false">
      <c r="A151" s="24"/>
      <c r="B151" s="25" t="str">
        <f aca="false">IF(A151="","",IF(OR(A151&lt;'Start Here'!$B$14,A151&gt;='Start Here'!$B$14+112),"",INT((A151-'Start Here'!$B$14)/7)+1))</f>
        <v/>
      </c>
      <c r="C151" s="26"/>
      <c r="D151" s="27"/>
      <c r="E151" s="28"/>
      <c r="F151" s="29" t="str">
        <f aca="false">IF(OR(D151="",E151="",N(D151)=0),"",E151/D151)</f>
        <v/>
      </c>
      <c r="G151" s="26"/>
      <c r="H151" s="26"/>
      <c r="I151" s="26"/>
      <c r="J151" s="26"/>
    </row>
    <row r="152" customFormat="false" ht="15" hidden="false" customHeight="false" outlineLevel="0" collapsed="false">
      <c r="A152" s="24"/>
      <c r="B152" s="25" t="str">
        <f aca="false">IF(A152="","",IF(OR(A152&lt;'Start Here'!$B$14,A152&gt;='Start Here'!$B$14+112),"",INT((A152-'Start Here'!$B$14)/7)+1))</f>
        <v/>
      </c>
      <c r="C152" s="26"/>
      <c r="D152" s="27"/>
      <c r="E152" s="28"/>
      <c r="F152" s="29" t="str">
        <f aca="false">IF(OR(D152="",E152="",N(D152)=0),"",E152/D152)</f>
        <v/>
      </c>
      <c r="G152" s="26"/>
      <c r="H152" s="26"/>
      <c r="I152" s="26"/>
      <c r="J152" s="26"/>
    </row>
    <row r="153" customFormat="false" ht="15" hidden="false" customHeight="false" outlineLevel="0" collapsed="false">
      <c r="A153" s="24"/>
      <c r="B153" s="25" t="str">
        <f aca="false">IF(A153="","",IF(OR(A153&lt;'Start Here'!$B$14,A153&gt;='Start Here'!$B$14+112),"",INT((A153-'Start Here'!$B$14)/7)+1))</f>
        <v/>
      </c>
      <c r="C153" s="26"/>
      <c r="D153" s="27"/>
      <c r="E153" s="28"/>
      <c r="F153" s="29" t="str">
        <f aca="false">IF(OR(D153="",E153="",N(D153)=0),"",E153/D153)</f>
        <v/>
      </c>
      <c r="G153" s="26"/>
      <c r="H153" s="26"/>
      <c r="I153" s="26"/>
      <c r="J153" s="26"/>
    </row>
    <row r="154" customFormat="false" ht="15" hidden="false" customHeight="false" outlineLevel="0" collapsed="false">
      <c r="A154" s="24"/>
      <c r="B154" s="25" t="str">
        <f aca="false">IF(A154="","",IF(OR(A154&lt;'Start Here'!$B$14,A154&gt;='Start Here'!$B$14+112),"",INT((A154-'Start Here'!$B$14)/7)+1))</f>
        <v/>
      </c>
      <c r="C154" s="26"/>
      <c r="D154" s="27"/>
      <c r="E154" s="28"/>
      <c r="F154" s="29" t="str">
        <f aca="false">IF(OR(D154="",E154="",N(D154)=0),"",E154/D154)</f>
        <v/>
      </c>
      <c r="G154" s="26"/>
      <c r="H154" s="26"/>
      <c r="I154" s="26"/>
      <c r="J154" s="26"/>
    </row>
    <row r="155" customFormat="false" ht="15" hidden="false" customHeight="false" outlineLevel="0" collapsed="false">
      <c r="A155" s="24"/>
      <c r="B155" s="25" t="str">
        <f aca="false">IF(A155="","",IF(OR(A155&lt;'Start Here'!$B$14,A155&gt;='Start Here'!$B$14+112),"",INT((A155-'Start Here'!$B$14)/7)+1))</f>
        <v/>
      </c>
      <c r="C155" s="26"/>
      <c r="D155" s="27"/>
      <c r="E155" s="28"/>
      <c r="F155" s="29" t="str">
        <f aca="false">IF(OR(D155="",E155="",N(D155)=0),"",E155/D155)</f>
        <v/>
      </c>
      <c r="G155" s="26"/>
      <c r="H155" s="26"/>
      <c r="I155" s="26"/>
      <c r="J155" s="26"/>
    </row>
    <row r="156" customFormat="false" ht="15" hidden="false" customHeight="false" outlineLevel="0" collapsed="false">
      <c r="A156" s="24"/>
      <c r="B156" s="25" t="str">
        <f aca="false">IF(A156="","",IF(OR(A156&lt;'Start Here'!$B$14,A156&gt;='Start Here'!$B$14+112),"",INT((A156-'Start Here'!$B$14)/7)+1))</f>
        <v/>
      </c>
      <c r="C156" s="26"/>
      <c r="D156" s="27"/>
      <c r="E156" s="28"/>
      <c r="F156" s="29" t="str">
        <f aca="false">IF(OR(D156="",E156="",N(D156)=0),"",E156/D156)</f>
        <v/>
      </c>
      <c r="G156" s="26"/>
      <c r="H156" s="26"/>
      <c r="I156" s="26"/>
      <c r="J156" s="26"/>
    </row>
    <row r="157" customFormat="false" ht="15" hidden="false" customHeight="false" outlineLevel="0" collapsed="false">
      <c r="A157" s="24"/>
      <c r="B157" s="25" t="str">
        <f aca="false">IF(A157="","",IF(OR(A157&lt;'Start Here'!$B$14,A157&gt;='Start Here'!$B$14+112),"",INT((A157-'Start Here'!$B$14)/7)+1))</f>
        <v/>
      </c>
      <c r="C157" s="26"/>
      <c r="D157" s="27"/>
      <c r="E157" s="28"/>
      <c r="F157" s="29" t="str">
        <f aca="false">IF(OR(D157="",E157="",N(D157)=0),"",E157/D157)</f>
        <v/>
      </c>
      <c r="G157" s="26"/>
      <c r="H157" s="26"/>
      <c r="I157" s="26"/>
      <c r="J157" s="26"/>
    </row>
    <row r="158" customFormat="false" ht="15" hidden="false" customHeight="false" outlineLevel="0" collapsed="false">
      <c r="A158" s="24"/>
      <c r="B158" s="25" t="str">
        <f aca="false">IF(A158="","",IF(OR(A158&lt;'Start Here'!$B$14,A158&gt;='Start Here'!$B$14+112),"",INT((A158-'Start Here'!$B$14)/7)+1))</f>
        <v/>
      </c>
      <c r="C158" s="26"/>
      <c r="D158" s="27"/>
      <c r="E158" s="28"/>
      <c r="F158" s="29" t="str">
        <f aca="false">IF(OR(D158="",E158="",N(D158)=0),"",E158/D158)</f>
        <v/>
      </c>
      <c r="G158" s="26"/>
      <c r="H158" s="26"/>
      <c r="I158" s="26"/>
      <c r="J158" s="26"/>
    </row>
    <row r="159" customFormat="false" ht="15" hidden="false" customHeight="false" outlineLevel="0" collapsed="false">
      <c r="A159" s="24"/>
      <c r="B159" s="25" t="str">
        <f aca="false">IF(A159="","",IF(OR(A159&lt;'Start Here'!$B$14,A159&gt;='Start Here'!$B$14+112),"",INT((A159-'Start Here'!$B$14)/7)+1))</f>
        <v/>
      </c>
      <c r="C159" s="26"/>
      <c r="D159" s="27"/>
      <c r="E159" s="28"/>
      <c r="F159" s="29" t="str">
        <f aca="false">IF(OR(D159="",E159="",N(D159)=0),"",E159/D159)</f>
        <v/>
      </c>
      <c r="G159" s="26"/>
      <c r="H159" s="26"/>
      <c r="I159" s="26"/>
      <c r="J159" s="26"/>
    </row>
    <row r="160" customFormat="false" ht="15" hidden="false" customHeight="false" outlineLevel="0" collapsed="false">
      <c r="A160" s="24"/>
      <c r="B160" s="25" t="str">
        <f aca="false">IF(A160="","",IF(OR(A160&lt;'Start Here'!$B$14,A160&gt;='Start Here'!$B$14+112),"",INT((A160-'Start Here'!$B$14)/7)+1))</f>
        <v/>
      </c>
      <c r="C160" s="26"/>
      <c r="D160" s="27"/>
      <c r="E160" s="28"/>
      <c r="F160" s="29" t="str">
        <f aca="false">IF(OR(D160="",E160="",N(D160)=0),"",E160/D160)</f>
        <v/>
      </c>
      <c r="G160" s="26"/>
      <c r="H160" s="26"/>
      <c r="I160" s="26"/>
      <c r="J160" s="26"/>
    </row>
    <row r="161" customFormat="false" ht="15" hidden="false" customHeight="false" outlineLevel="0" collapsed="false">
      <c r="A161" s="24"/>
      <c r="B161" s="25" t="str">
        <f aca="false">IF(A161="","",IF(OR(A161&lt;'Start Here'!$B$14,A161&gt;='Start Here'!$B$14+112),"",INT((A161-'Start Here'!$B$14)/7)+1))</f>
        <v/>
      </c>
      <c r="C161" s="26"/>
      <c r="D161" s="27"/>
      <c r="E161" s="28"/>
      <c r="F161" s="29" t="str">
        <f aca="false">IF(OR(D161="",E161="",N(D161)=0),"",E161/D161)</f>
        <v/>
      </c>
      <c r="G161" s="26"/>
      <c r="H161" s="26"/>
      <c r="I161" s="26"/>
      <c r="J161" s="26"/>
    </row>
    <row r="162" customFormat="false" ht="15" hidden="false" customHeight="false" outlineLevel="0" collapsed="false">
      <c r="A162" s="24"/>
      <c r="B162" s="25" t="str">
        <f aca="false">IF(A162="","",IF(OR(A162&lt;'Start Here'!$B$14,A162&gt;='Start Here'!$B$14+112),"",INT((A162-'Start Here'!$B$14)/7)+1))</f>
        <v/>
      </c>
      <c r="C162" s="26"/>
      <c r="D162" s="27"/>
      <c r="E162" s="28"/>
      <c r="F162" s="29" t="str">
        <f aca="false">IF(OR(D162="",E162="",N(D162)=0),"",E162/D162)</f>
        <v/>
      </c>
      <c r="G162" s="26"/>
      <c r="H162" s="26"/>
      <c r="I162" s="26"/>
      <c r="J162" s="26"/>
    </row>
    <row r="163" customFormat="false" ht="15" hidden="false" customHeight="false" outlineLevel="0" collapsed="false">
      <c r="A163" s="24"/>
      <c r="B163" s="25" t="str">
        <f aca="false">IF(A163="","",IF(OR(A163&lt;'Start Here'!$B$14,A163&gt;='Start Here'!$B$14+112),"",INT((A163-'Start Here'!$B$14)/7)+1))</f>
        <v/>
      </c>
      <c r="C163" s="26"/>
      <c r="D163" s="27"/>
      <c r="E163" s="28"/>
      <c r="F163" s="29" t="str">
        <f aca="false">IF(OR(D163="",E163="",N(D163)=0),"",E163/D163)</f>
        <v/>
      </c>
      <c r="G163" s="26"/>
      <c r="H163" s="26"/>
      <c r="I163" s="26"/>
      <c r="J163" s="26"/>
    </row>
    <row r="164" customFormat="false" ht="15" hidden="false" customHeight="false" outlineLevel="0" collapsed="false">
      <c r="A164" s="24"/>
      <c r="B164" s="25" t="str">
        <f aca="false">IF(A164="","",IF(OR(A164&lt;'Start Here'!$B$14,A164&gt;='Start Here'!$B$14+112),"",INT((A164-'Start Here'!$B$14)/7)+1))</f>
        <v/>
      </c>
      <c r="C164" s="26"/>
      <c r="D164" s="27"/>
      <c r="E164" s="28"/>
      <c r="F164" s="29" t="str">
        <f aca="false">IF(OR(D164="",E164="",N(D164)=0),"",E164/D164)</f>
        <v/>
      </c>
      <c r="G164" s="26"/>
      <c r="H164" s="26"/>
      <c r="I164" s="26"/>
      <c r="J164" s="26"/>
    </row>
    <row r="165" customFormat="false" ht="15" hidden="false" customHeight="false" outlineLevel="0" collapsed="false">
      <c r="A165" s="24"/>
      <c r="B165" s="25" t="str">
        <f aca="false">IF(A165="","",IF(OR(A165&lt;'Start Here'!$B$14,A165&gt;='Start Here'!$B$14+112),"",INT((A165-'Start Here'!$B$14)/7)+1))</f>
        <v/>
      </c>
      <c r="C165" s="26"/>
      <c r="D165" s="27"/>
      <c r="E165" s="28"/>
      <c r="F165" s="29" t="str">
        <f aca="false">IF(OR(D165="",E165="",N(D165)=0),"",E165/D165)</f>
        <v/>
      </c>
      <c r="G165" s="26"/>
      <c r="H165" s="26"/>
      <c r="I165" s="26"/>
      <c r="J165" s="26"/>
    </row>
    <row r="166" customFormat="false" ht="15" hidden="false" customHeight="false" outlineLevel="0" collapsed="false">
      <c r="A166" s="24"/>
      <c r="B166" s="25" t="str">
        <f aca="false">IF(A166="","",IF(OR(A166&lt;'Start Here'!$B$14,A166&gt;='Start Here'!$B$14+112),"",INT((A166-'Start Here'!$B$14)/7)+1))</f>
        <v/>
      </c>
      <c r="C166" s="26"/>
      <c r="D166" s="27"/>
      <c r="E166" s="28"/>
      <c r="F166" s="29" t="str">
        <f aca="false">IF(OR(D166="",E166="",N(D166)=0),"",E166/D166)</f>
        <v/>
      </c>
      <c r="G166" s="26"/>
      <c r="H166" s="26"/>
      <c r="I166" s="26"/>
      <c r="J166" s="26"/>
    </row>
    <row r="167" customFormat="false" ht="15" hidden="false" customHeight="false" outlineLevel="0" collapsed="false">
      <c r="A167" s="24"/>
      <c r="B167" s="25" t="str">
        <f aca="false">IF(A167="","",IF(OR(A167&lt;'Start Here'!$B$14,A167&gt;='Start Here'!$B$14+112),"",INT((A167-'Start Here'!$B$14)/7)+1))</f>
        <v/>
      </c>
      <c r="C167" s="26"/>
      <c r="D167" s="27"/>
      <c r="E167" s="28"/>
      <c r="F167" s="29" t="str">
        <f aca="false">IF(OR(D167="",E167="",N(D167)=0),"",E167/D167)</f>
        <v/>
      </c>
      <c r="G167" s="26"/>
      <c r="H167" s="26"/>
      <c r="I167" s="26"/>
      <c r="J167" s="26"/>
    </row>
    <row r="168" customFormat="false" ht="15" hidden="false" customHeight="false" outlineLevel="0" collapsed="false">
      <c r="A168" s="24"/>
      <c r="B168" s="25" t="str">
        <f aca="false">IF(A168="","",IF(OR(A168&lt;'Start Here'!$B$14,A168&gt;='Start Here'!$B$14+112),"",INT((A168-'Start Here'!$B$14)/7)+1))</f>
        <v/>
      </c>
      <c r="C168" s="26"/>
      <c r="D168" s="27"/>
      <c r="E168" s="28"/>
      <c r="F168" s="29" t="str">
        <f aca="false">IF(OR(D168="",E168="",N(D168)=0),"",E168/D168)</f>
        <v/>
      </c>
      <c r="G168" s="26"/>
      <c r="H168" s="26"/>
      <c r="I168" s="26"/>
      <c r="J168" s="26"/>
    </row>
    <row r="169" customFormat="false" ht="15" hidden="false" customHeight="false" outlineLevel="0" collapsed="false">
      <c r="A169" s="24"/>
      <c r="B169" s="25" t="str">
        <f aca="false">IF(A169="","",IF(OR(A169&lt;'Start Here'!$B$14,A169&gt;='Start Here'!$B$14+112),"",INT((A169-'Start Here'!$B$14)/7)+1))</f>
        <v/>
      </c>
      <c r="C169" s="26"/>
      <c r="D169" s="27"/>
      <c r="E169" s="28"/>
      <c r="F169" s="29" t="str">
        <f aca="false">IF(OR(D169="",E169="",N(D169)=0),"",E169/D169)</f>
        <v/>
      </c>
      <c r="G169" s="26"/>
      <c r="H169" s="26"/>
      <c r="I169" s="26"/>
      <c r="J169" s="26"/>
    </row>
    <row r="170" customFormat="false" ht="15" hidden="false" customHeight="false" outlineLevel="0" collapsed="false">
      <c r="A170" s="24"/>
      <c r="B170" s="25" t="str">
        <f aca="false">IF(A170="","",IF(OR(A170&lt;'Start Here'!$B$14,A170&gt;='Start Here'!$B$14+112),"",INT((A170-'Start Here'!$B$14)/7)+1))</f>
        <v/>
      </c>
      <c r="C170" s="26"/>
      <c r="D170" s="27"/>
      <c r="E170" s="28"/>
      <c r="F170" s="29" t="str">
        <f aca="false">IF(OR(D170="",E170="",N(D170)=0),"",E170/D170)</f>
        <v/>
      </c>
      <c r="G170" s="26"/>
      <c r="H170" s="26"/>
      <c r="I170" s="26"/>
      <c r="J170" s="26"/>
    </row>
    <row r="171" customFormat="false" ht="15" hidden="false" customHeight="false" outlineLevel="0" collapsed="false">
      <c r="A171" s="24"/>
      <c r="B171" s="25" t="str">
        <f aca="false">IF(A171="","",IF(OR(A171&lt;'Start Here'!$B$14,A171&gt;='Start Here'!$B$14+112),"",INT((A171-'Start Here'!$B$14)/7)+1))</f>
        <v/>
      </c>
      <c r="C171" s="26"/>
      <c r="D171" s="27"/>
      <c r="E171" s="28"/>
      <c r="F171" s="29" t="str">
        <f aca="false">IF(OR(D171="",E171="",N(D171)=0),"",E171/D171)</f>
        <v/>
      </c>
      <c r="G171" s="26"/>
      <c r="H171" s="26"/>
      <c r="I171" s="26"/>
      <c r="J171" s="26"/>
    </row>
    <row r="172" customFormat="false" ht="15" hidden="false" customHeight="false" outlineLevel="0" collapsed="false">
      <c r="A172" s="24"/>
      <c r="B172" s="25" t="str">
        <f aca="false">IF(A172="","",IF(OR(A172&lt;'Start Here'!$B$14,A172&gt;='Start Here'!$B$14+112),"",INT((A172-'Start Here'!$B$14)/7)+1))</f>
        <v/>
      </c>
      <c r="C172" s="26"/>
      <c r="D172" s="27"/>
      <c r="E172" s="28"/>
      <c r="F172" s="29" t="str">
        <f aca="false">IF(OR(D172="",E172="",N(D172)=0),"",E172/D172)</f>
        <v/>
      </c>
      <c r="G172" s="26"/>
      <c r="H172" s="26"/>
      <c r="I172" s="26"/>
      <c r="J172" s="26"/>
    </row>
    <row r="173" customFormat="false" ht="15" hidden="false" customHeight="false" outlineLevel="0" collapsed="false">
      <c r="A173" s="24"/>
      <c r="B173" s="25" t="str">
        <f aca="false">IF(A173="","",IF(OR(A173&lt;'Start Here'!$B$14,A173&gt;='Start Here'!$B$14+112),"",INT((A173-'Start Here'!$B$14)/7)+1))</f>
        <v/>
      </c>
      <c r="C173" s="26"/>
      <c r="D173" s="27"/>
      <c r="E173" s="28"/>
      <c r="F173" s="29" t="str">
        <f aca="false">IF(OR(D173="",E173="",N(D173)=0),"",E173/D173)</f>
        <v/>
      </c>
      <c r="G173" s="26"/>
      <c r="H173" s="26"/>
      <c r="I173" s="26"/>
      <c r="J173" s="26"/>
    </row>
    <row r="174" customFormat="false" ht="15" hidden="false" customHeight="false" outlineLevel="0" collapsed="false">
      <c r="A174" s="24"/>
      <c r="B174" s="25" t="str">
        <f aca="false">IF(A174="","",IF(OR(A174&lt;'Start Here'!$B$14,A174&gt;='Start Here'!$B$14+112),"",INT((A174-'Start Here'!$B$14)/7)+1))</f>
        <v/>
      </c>
      <c r="C174" s="26"/>
      <c r="D174" s="27"/>
      <c r="E174" s="28"/>
      <c r="F174" s="29" t="str">
        <f aca="false">IF(OR(D174="",E174="",N(D174)=0),"",E174/D174)</f>
        <v/>
      </c>
      <c r="G174" s="26"/>
      <c r="H174" s="26"/>
      <c r="I174" s="26"/>
      <c r="J174" s="26"/>
    </row>
    <row r="175" customFormat="false" ht="15" hidden="false" customHeight="false" outlineLevel="0" collapsed="false">
      <c r="A175" s="24"/>
      <c r="B175" s="25" t="str">
        <f aca="false">IF(A175="","",IF(OR(A175&lt;'Start Here'!$B$14,A175&gt;='Start Here'!$B$14+112),"",INT((A175-'Start Here'!$B$14)/7)+1))</f>
        <v/>
      </c>
      <c r="C175" s="26"/>
      <c r="D175" s="27"/>
      <c r="E175" s="28"/>
      <c r="F175" s="29" t="str">
        <f aca="false">IF(OR(D175="",E175="",N(D175)=0),"",E175/D175)</f>
        <v/>
      </c>
      <c r="G175" s="26"/>
      <c r="H175" s="26"/>
      <c r="I175" s="26"/>
      <c r="J175" s="26"/>
    </row>
    <row r="176" customFormat="false" ht="15" hidden="false" customHeight="false" outlineLevel="0" collapsed="false">
      <c r="A176" s="24"/>
      <c r="B176" s="25" t="str">
        <f aca="false">IF(A176="","",IF(OR(A176&lt;'Start Here'!$B$14,A176&gt;='Start Here'!$B$14+112),"",INT((A176-'Start Here'!$B$14)/7)+1))</f>
        <v/>
      </c>
      <c r="C176" s="26"/>
      <c r="D176" s="27"/>
      <c r="E176" s="28"/>
      <c r="F176" s="29" t="str">
        <f aca="false">IF(OR(D176="",E176="",N(D176)=0),"",E176/D176)</f>
        <v/>
      </c>
      <c r="G176" s="26"/>
      <c r="H176" s="26"/>
      <c r="I176" s="26"/>
      <c r="J176" s="26"/>
    </row>
    <row r="177" customFormat="false" ht="15" hidden="false" customHeight="false" outlineLevel="0" collapsed="false">
      <c r="A177" s="24"/>
      <c r="B177" s="25" t="str">
        <f aca="false">IF(A177="","",IF(OR(A177&lt;'Start Here'!$B$14,A177&gt;='Start Here'!$B$14+112),"",INT((A177-'Start Here'!$B$14)/7)+1))</f>
        <v/>
      </c>
      <c r="C177" s="26"/>
      <c r="D177" s="27"/>
      <c r="E177" s="28"/>
      <c r="F177" s="29" t="str">
        <f aca="false">IF(OR(D177="",E177="",N(D177)=0),"",E177/D177)</f>
        <v/>
      </c>
      <c r="G177" s="26"/>
      <c r="H177" s="26"/>
      <c r="I177" s="26"/>
      <c r="J177" s="26"/>
    </row>
    <row r="178" customFormat="false" ht="15" hidden="false" customHeight="false" outlineLevel="0" collapsed="false">
      <c r="A178" s="24"/>
      <c r="B178" s="25" t="str">
        <f aca="false">IF(A178="","",IF(OR(A178&lt;'Start Here'!$B$14,A178&gt;='Start Here'!$B$14+112),"",INT((A178-'Start Here'!$B$14)/7)+1))</f>
        <v/>
      </c>
      <c r="C178" s="26"/>
      <c r="D178" s="27"/>
      <c r="E178" s="28"/>
      <c r="F178" s="29" t="str">
        <f aca="false">IF(OR(D178="",E178="",N(D178)=0),"",E178/D178)</f>
        <v/>
      </c>
      <c r="G178" s="26"/>
      <c r="H178" s="26"/>
      <c r="I178" s="26"/>
      <c r="J178" s="26"/>
    </row>
    <row r="179" customFormat="false" ht="15" hidden="false" customHeight="false" outlineLevel="0" collapsed="false">
      <c r="A179" s="24"/>
      <c r="B179" s="25" t="str">
        <f aca="false">IF(A179="","",IF(OR(A179&lt;'Start Here'!$B$14,A179&gt;='Start Here'!$B$14+112),"",INT((A179-'Start Here'!$B$14)/7)+1))</f>
        <v/>
      </c>
      <c r="C179" s="26"/>
      <c r="D179" s="27"/>
      <c r="E179" s="28"/>
      <c r="F179" s="29" t="str">
        <f aca="false">IF(OR(D179="",E179="",N(D179)=0),"",E179/D179)</f>
        <v/>
      </c>
      <c r="G179" s="26"/>
      <c r="H179" s="26"/>
      <c r="I179" s="26"/>
      <c r="J179" s="26"/>
    </row>
    <row r="180" customFormat="false" ht="15" hidden="false" customHeight="false" outlineLevel="0" collapsed="false">
      <c r="A180" s="24"/>
      <c r="B180" s="25" t="str">
        <f aca="false">IF(A180="","",IF(OR(A180&lt;'Start Here'!$B$14,A180&gt;='Start Here'!$B$14+112),"",INT((A180-'Start Here'!$B$14)/7)+1))</f>
        <v/>
      </c>
      <c r="C180" s="26"/>
      <c r="D180" s="27"/>
      <c r="E180" s="28"/>
      <c r="F180" s="29" t="str">
        <f aca="false">IF(OR(D180="",E180="",N(D180)=0),"",E180/D180)</f>
        <v/>
      </c>
      <c r="G180" s="26"/>
      <c r="H180" s="26"/>
      <c r="I180" s="26"/>
      <c r="J180" s="26"/>
    </row>
    <row r="181" customFormat="false" ht="15" hidden="false" customHeight="false" outlineLevel="0" collapsed="false">
      <c r="A181" s="24"/>
      <c r="B181" s="25" t="str">
        <f aca="false">IF(A181="","",IF(OR(A181&lt;'Start Here'!$B$14,A181&gt;='Start Here'!$B$14+112),"",INT((A181-'Start Here'!$B$14)/7)+1))</f>
        <v/>
      </c>
      <c r="C181" s="26"/>
      <c r="D181" s="27"/>
      <c r="E181" s="28"/>
      <c r="F181" s="29" t="str">
        <f aca="false">IF(OR(D181="",E181="",N(D181)=0),"",E181/D181)</f>
        <v/>
      </c>
      <c r="G181" s="26"/>
      <c r="H181" s="26"/>
      <c r="I181" s="26"/>
      <c r="J181" s="26"/>
    </row>
    <row r="182" customFormat="false" ht="15" hidden="false" customHeight="false" outlineLevel="0" collapsed="false">
      <c r="A182" s="24"/>
      <c r="B182" s="25" t="str">
        <f aca="false">IF(A182="","",IF(OR(A182&lt;'Start Here'!$B$14,A182&gt;='Start Here'!$B$14+112),"",INT((A182-'Start Here'!$B$14)/7)+1))</f>
        <v/>
      </c>
      <c r="C182" s="26"/>
      <c r="D182" s="27"/>
      <c r="E182" s="28"/>
      <c r="F182" s="29" t="str">
        <f aca="false">IF(OR(D182="",E182="",N(D182)=0),"",E182/D182)</f>
        <v/>
      </c>
      <c r="G182" s="26"/>
      <c r="H182" s="26"/>
      <c r="I182" s="26"/>
      <c r="J182" s="26"/>
    </row>
    <row r="183" customFormat="false" ht="15" hidden="false" customHeight="false" outlineLevel="0" collapsed="false">
      <c r="A183" s="24"/>
      <c r="B183" s="25" t="str">
        <f aca="false">IF(A183="","",IF(OR(A183&lt;'Start Here'!$B$14,A183&gt;='Start Here'!$B$14+112),"",INT((A183-'Start Here'!$B$14)/7)+1))</f>
        <v/>
      </c>
      <c r="C183" s="26"/>
      <c r="D183" s="27"/>
      <c r="E183" s="28"/>
      <c r="F183" s="29" t="str">
        <f aca="false">IF(OR(D183="",E183="",N(D183)=0),"",E183/D183)</f>
        <v/>
      </c>
      <c r="G183" s="26"/>
      <c r="H183" s="26"/>
      <c r="I183" s="26"/>
      <c r="J183" s="26"/>
    </row>
    <row r="184" customFormat="false" ht="15" hidden="false" customHeight="false" outlineLevel="0" collapsed="false">
      <c r="A184" s="24"/>
      <c r="B184" s="25" t="str">
        <f aca="false">IF(A184="","",IF(OR(A184&lt;'Start Here'!$B$14,A184&gt;='Start Here'!$B$14+112),"",INT((A184-'Start Here'!$B$14)/7)+1))</f>
        <v/>
      </c>
      <c r="C184" s="26"/>
      <c r="D184" s="27"/>
      <c r="E184" s="28"/>
      <c r="F184" s="29" t="str">
        <f aca="false">IF(OR(D184="",E184="",N(D184)=0),"",E184/D184)</f>
        <v/>
      </c>
      <c r="G184" s="26"/>
      <c r="H184" s="26"/>
      <c r="I184" s="26"/>
      <c r="J184" s="26"/>
    </row>
    <row r="185" customFormat="false" ht="15" hidden="false" customHeight="false" outlineLevel="0" collapsed="false">
      <c r="A185" s="24"/>
      <c r="B185" s="25" t="str">
        <f aca="false">IF(A185="","",IF(OR(A185&lt;'Start Here'!$B$14,A185&gt;='Start Here'!$B$14+112),"",INT((A185-'Start Here'!$B$14)/7)+1))</f>
        <v/>
      </c>
      <c r="C185" s="26"/>
      <c r="D185" s="27"/>
      <c r="E185" s="28"/>
      <c r="F185" s="29" t="str">
        <f aca="false">IF(OR(D185="",E185="",N(D185)=0),"",E185/D185)</f>
        <v/>
      </c>
      <c r="G185" s="26"/>
      <c r="H185" s="26"/>
      <c r="I185" s="26"/>
      <c r="J185" s="26"/>
    </row>
    <row r="186" customFormat="false" ht="15" hidden="false" customHeight="false" outlineLevel="0" collapsed="false">
      <c r="A186" s="24"/>
      <c r="B186" s="25" t="str">
        <f aca="false">IF(A186="","",IF(OR(A186&lt;'Start Here'!$B$14,A186&gt;='Start Here'!$B$14+112),"",INT((A186-'Start Here'!$B$14)/7)+1))</f>
        <v/>
      </c>
      <c r="C186" s="26"/>
      <c r="D186" s="27"/>
      <c r="E186" s="28"/>
      <c r="F186" s="29" t="str">
        <f aca="false">IF(OR(D186="",E186="",N(D186)=0),"",E186/D186)</f>
        <v/>
      </c>
      <c r="G186" s="26"/>
      <c r="H186" s="26"/>
      <c r="I186" s="26"/>
      <c r="J186" s="26"/>
    </row>
    <row r="187" customFormat="false" ht="15" hidden="false" customHeight="false" outlineLevel="0" collapsed="false">
      <c r="A187" s="24"/>
      <c r="B187" s="25" t="str">
        <f aca="false">IF(A187="","",IF(OR(A187&lt;'Start Here'!$B$14,A187&gt;='Start Here'!$B$14+112),"",INT((A187-'Start Here'!$B$14)/7)+1))</f>
        <v/>
      </c>
      <c r="C187" s="26"/>
      <c r="D187" s="27"/>
      <c r="E187" s="28"/>
      <c r="F187" s="29" t="str">
        <f aca="false">IF(OR(D187="",E187="",N(D187)=0),"",E187/D187)</f>
        <v/>
      </c>
      <c r="G187" s="26"/>
      <c r="H187" s="26"/>
      <c r="I187" s="26"/>
      <c r="J187" s="26"/>
    </row>
    <row r="188" customFormat="false" ht="15" hidden="false" customHeight="false" outlineLevel="0" collapsed="false">
      <c r="A188" s="24"/>
      <c r="B188" s="25" t="str">
        <f aca="false">IF(A188="","",IF(OR(A188&lt;'Start Here'!$B$14,A188&gt;='Start Here'!$B$14+112),"",INT((A188-'Start Here'!$B$14)/7)+1))</f>
        <v/>
      </c>
      <c r="C188" s="26"/>
      <c r="D188" s="27"/>
      <c r="E188" s="28"/>
      <c r="F188" s="29" t="str">
        <f aca="false">IF(OR(D188="",E188="",N(D188)=0),"",E188/D188)</f>
        <v/>
      </c>
      <c r="G188" s="26"/>
      <c r="H188" s="26"/>
      <c r="I188" s="26"/>
      <c r="J188" s="26"/>
    </row>
    <row r="189" customFormat="false" ht="15" hidden="false" customHeight="false" outlineLevel="0" collapsed="false">
      <c r="A189" s="24"/>
      <c r="B189" s="25" t="str">
        <f aca="false">IF(A189="","",IF(OR(A189&lt;'Start Here'!$B$14,A189&gt;='Start Here'!$B$14+112),"",INT((A189-'Start Here'!$B$14)/7)+1))</f>
        <v/>
      </c>
      <c r="C189" s="26"/>
      <c r="D189" s="27"/>
      <c r="E189" s="28"/>
      <c r="F189" s="29" t="str">
        <f aca="false">IF(OR(D189="",E189="",N(D189)=0),"",E189/D189)</f>
        <v/>
      </c>
      <c r="G189" s="26"/>
      <c r="H189" s="26"/>
      <c r="I189" s="26"/>
      <c r="J189" s="26"/>
    </row>
    <row r="190" customFormat="false" ht="15" hidden="false" customHeight="false" outlineLevel="0" collapsed="false">
      <c r="A190" s="24"/>
      <c r="B190" s="25" t="str">
        <f aca="false">IF(A190="","",IF(OR(A190&lt;'Start Here'!$B$14,A190&gt;='Start Here'!$B$14+112),"",INT((A190-'Start Here'!$B$14)/7)+1))</f>
        <v/>
      </c>
      <c r="C190" s="26"/>
      <c r="D190" s="27"/>
      <c r="E190" s="28"/>
      <c r="F190" s="29" t="str">
        <f aca="false">IF(OR(D190="",E190="",N(D190)=0),"",E190/D190)</f>
        <v/>
      </c>
      <c r="G190" s="26"/>
      <c r="H190" s="26"/>
      <c r="I190" s="26"/>
      <c r="J190" s="26"/>
    </row>
    <row r="191" customFormat="false" ht="15" hidden="false" customHeight="false" outlineLevel="0" collapsed="false">
      <c r="A191" s="24"/>
      <c r="B191" s="25" t="str">
        <f aca="false">IF(A191="","",IF(OR(A191&lt;'Start Here'!$B$14,A191&gt;='Start Here'!$B$14+112),"",INT((A191-'Start Here'!$B$14)/7)+1))</f>
        <v/>
      </c>
      <c r="C191" s="26"/>
      <c r="D191" s="27"/>
      <c r="E191" s="28"/>
      <c r="F191" s="29" t="str">
        <f aca="false">IF(OR(D191="",E191="",N(D191)=0),"",E191/D191)</f>
        <v/>
      </c>
      <c r="G191" s="26"/>
      <c r="H191" s="26"/>
      <c r="I191" s="26"/>
      <c r="J191" s="26"/>
    </row>
    <row r="192" customFormat="false" ht="15" hidden="false" customHeight="false" outlineLevel="0" collapsed="false">
      <c r="A192" s="24"/>
      <c r="B192" s="25" t="str">
        <f aca="false">IF(A192="","",IF(OR(A192&lt;'Start Here'!$B$14,A192&gt;='Start Here'!$B$14+112),"",INT((A192-'Start Here'!$B$14)/7)+1))</f>
        <v/>
      </c>
      <c r="C192" s="26"/>
      <c r="D192" s="27"/>
      <c r="E192" s="28"/>
      <c r="F192" s="29" t="str">
        <f aca="false">IF(OR(D192="",E192="",N(D192)=0),"",E192/D192)</f>
        <v/>
      </c>
      <c r="G192" s="26"/>
      <c r="H192" s="26"/>
      <c r="I192" s="26"/>
      <c r="J192" s="26"/>
    </row>
    <row r="193" customFormat="false" ht="15" hidden="false" customHeight="false" outlineLevel="0" collapsed="false">
      <c r="A193" s="24"/>
      <c r="B193" s="25" t="str">
        <f aca="false">IF(A193="","",IF(OR(A193&lt;'Start Here'!$B$14,A193&gt;='Start Here'!$B$14+112),"",INT((A193-'Start Here'!$B$14)/7)+1))</f>
        <v/>
      </c>
      <c r="C193" s="26"/>
      <c r="D193" s="27"/>
      <c r="E193" s="28"/>
      <c r="F193" s="29" t="str">
        <f aca="false">IF(OR(D193="",E193="",N(D193)=0),"",E193/D193)</f>
        <v/>
      </c>
      <c r="G193" s="26"/>
      <c r="H193" s="26"/>
      <c r="I193" s="26"/>
      <c r="J193" s="26"/>
    </row>
    <row r="194" customFormat="false" ht="15" hidden="false" customHeight="false" outlineLevel="0" collapsed="false">
      <c r="A194" s="24"/>
      <c r="B194" s="25" t="str">
        <f aca="false">IF(A194="","",IF(OR(A194&lt;'Start Here'!$B$14,A194&gt;='Start Here'!$B$14+112),"",INT((A194-'Start Here'!$B$14)/7)+1))</f>
        <v/>
      </c>
      <c r="C194" s="26"/>
      <c r="D194" s="27"/>
      <c r="E194" s="28"/>
      <c r="F194" s="29" t="str">
        <f aca="false">IF(OR(D194="",E194="",N(D194)=0),"",E194/D194)</f>
        <v/>
      </c>
      <c r="G194" s="26"/>
      <c r="H194" s="26"/>
      <c r="I194" s="26"/>
      <c r="J194" s="26"/>
    </row>
    <row r="195" customFormat="false" ht="15" hidden="false" customHeight="false" outlineLevel="0" collapsed="false">
      <c r="A195" s="24"/>
      <c r="B195" s="25" t="str">
        <f aca="false">IF(A195="","",IF(OR(A195&lt;'Start Here'!$B$14,A195&gt;='Start Here'!$B$14+112),"",INT((A195-'Start Here'!$B$14)/7)+1))</f>
        <v/>
      </c>
      <c r="C195" s="26"/>
      <c r="D195" s="27"/>
      <c r="E195" s="28"/>
      <c r="F195" s="29" t="str">
        <f aca="false">IF(OR(D195="",E195="",N(D195)=0),"",E195/D195)</f>
        <v/>
      </c>
      <c r="G195" s="26"/>
      <c r="H195" s="26"/>
      <c r="I195" s="26"/>
      <c r="J195" s="26"/>
    </row>
    <row r="196" customFormat="false" ht="15" hidden="false" customHeight="false" outlineLevel="0" collapsed="false">
      <c r="A196" s="24"/>
      <c r="B196" s="25" t="str">
        <f aca="false">IF(A196="","",IF(OR(A196&lt;'Start Here'!$B$14,A196&gt;='Start Here'!$B$14+112),"",INT((A196-'Start Here'!$B$14)/7)+1))</f>
        <v/>
      </c>
      <c r="C196" s="26"/>
      <c r="D196" s="27"/>
      <c r="E196" s="28"/>
      <c r="F196" s="29" t="str">
        <f aca="false">IF(OR(D196="",E196="",N(D196)=0),"",E196/D196)</f>
        <v/>
      </c>
      <c r="G196" s="26"/>
      <c r="H196" s="26"/>
      <c r="I196" s="26"/>
      <c r="J196" s="26"/>
    </row>
    <row r="197" customFormat="false" ht="15" hidden="false" customHeight="false" outlineLevel="0" collapsed="false">
      <c r="A197" s="24"/>
      <c r="B197" s="25" t="str">
        <f aca="false">IF(A197="","",IF(OR(A197&lt;'Start Here'!$B$14,A197&gt;='Start Here'!$B$14+112),"",INT((A197-'Start Here'!$B$14)/7)+1))</f>
        <v/>
      </c>
      <c r="C197" s="26"/>
      <c r="D197" s="27"/>
      <c r="E197" s="28"/>
      <c r="F197" s="29" t="str">
        <f aca="false">IF(OR(D197="",E197="",N(D197)=0),"",E197/D197)</f>
        <v/>
      </c>
      <c r="G197" s="26"/>
      <c r="H197" s="26"/>
      <c r="I197" s="26"/>
      <c r="J197" s="26"/>
    </row>
    <row r="198" customFormat="false" ht="15" hidden="false" customHeight="false" outlineLevel="0" collapsed="false">
      <c r="A198" s="24"/>
      <c r="B198" s="25" t="str">
        <f aca="false">IF(A198="","",IF(OR(A198&lt;'Start Here'!$B$14,A198&gt;='Start Here'!$B$14+112),"",INT((A198-'Start Here'!$B$14)/7)+1))</f>
        <v/>
      </c>
      <c r="C198" s="26"/>
      <c r="D198" s="27"/>
      <c r="E198" s="28"/>
      <c r="F198" s="29" t="str">
        <f aca="false">IF(OR(D198="",E198="",N(D198)=0),"",E198/D198)</f>
        <v/>
      </c>
      <c r="G198" s="26"/>
      <c r="H198" s="26"/>
      <c r="I198" s="26"/>
      <c r="J198" s="26"/>
    </row>
    <row r="199" customFormat="false" ht="15" hidden="false" customHeight="false" outlineLevel="0" collapsed="false">
      <c r="A199" s="24"/>
      <c r="B199" s="25" t="str">
        <f aca="false">IF(A199="","",IF(OR(A199&lt;'Start Here'!$B$14,A199&gt;='Start Here'!$B$14+112),"",INT((A199-'Start Here'!$B$14)/7)+1))</f>
        <v/>
      </c>
      <c r="C199" s="26"/>
      <c r="D199" s="27"/>
      <c r="E199" s="28"/>
      <c r="F199" s="29" t="str">
        <f aca="false">IF(OR(D199="",E199="",N(D199)=0),"",E199/D199)</f>
        <v/>
      </c>
      <c r="G199" s="26"/>
      <c r="H199" s="26"/>
      <c r="I199" s="26"/>
      <c r="J199" s="26"/>
    </row>
    <row r="200" customFormat="false" ht="15" hidden="false" customHeight="false" outlineLevel="0" collapsed="false">
      <c r="A200" s="24"/>
      <c r="B200" s="25" t="str">
        <f aca="false">IF(A200="","",IF(OR(A200&lt;'Start Here'!$B$14,A200&gt;='Start Here'!$B$14+112),"",INT((A200-'Start Here'!$B$14)/7)+1))</f>
        <v/>
      </c>
      <c r="C200" s="26"/>
      <c r="D200" s="27"/>
      <c r="E200" s="28"/>
      <c r="F200" s="29" t="str">
        <f aca="false">IF(OR(D200="",E200="",N(D200)=0),"",E200/D200)</f>
        <v/>
      </c>
      <c r="G200" s="26"/>
      <c r="H200" s="26"/>
      <c r="I200" s="26"/>
      <c r="J200" s="26"/>
    </row>
    <row r="201" customFormat="false" ht="15" hidden="false" customHeight="false" outlineLevel="0" collapsed="false">
      <c r="A201" s="24"/>
      <c r="B201" s="25" t="str">
        <f aca="false">IF(A201="","",IF(OR(A201&lt;'Start Here'!$B$14,A201&gt;='Start Here'!$B$14+112),"",INT((A201-'Start Here'!$B$14)/7)+1))</f>
        <v/>
      </c>
      <c r="C201" s="26"/>
      <c r="D201" s="27"/>
      <c r="E201" s="28"/>
      <c r="F201" s="29" t="str">
        <f aca="false">IF(OR(D201="",E201="",N(D201)=0),"",E201/D201)</f>
        <v/>
      </c>
      <c r="G201" s="26"/>
      <c r="H201" s="26"/>
      <c r="I201" s="26"/>
      <c r="J201" s="26"/>
    </row>
    <row r="202" customFormat="false" ht="15" hidden="false" customHeight="false" outlineLevel="0" collapsed="false">
      <c r="A202" s="24"/>
      <c r="B202" s="25" t="str">
        <f aca="false">IF(A202="","",IF(OR(A202&lt;'Start Here'!$B$14,A202&gt;='Start Here'!$B$14+112),"",INT((A202-'Start Here'!$B$14)/7)+1))</f>
        <v/>
      </c>
      <c r="C202" s="26"/>
      <c r="D202" s="27"/>
      <c r="E202" s="28"/>
      <c r="F202" s="29" t="str">
        <f aca="false">IF(OR(D202="",E202="",N(D202)=0),"",E202/D202)</f>
        <v/>
      </c>
      <c r="G202" s="26"/>
      <c r="H202" s="26"/>
      <c r="I202" s="26"/>
      <c r="J202" s="26"/>
    </row>
    <row r="203" customFormat="false" ht="15" hidden="false" customHeight="false" outlineLevel="0" collapsed="false">
      <c r="A203" s="24"/>
      <c r="B203" s="25" t="str">
        <f aca="false">IF(A203="","",IF(OR(A203&lt;'Start Here'!$B$14,A203&gt;='Start Here'!$B$14+112),"",INT((A203-'Start Here'!$B$14)/7)+1))</f>
        <v/>
      </c>
      <c r="C203" s="26"/>
      <c r="D203" s="27"/>
      <c r="E203" s="28"/>
      <c r="F203" s="29" t="str">
        <f aca="false">IF(OR(D203="",E203="",N(D203)=0),"",E203/D203)</f>
        <v/>
      </c>
      <c r="G203" s="26"/>
      <c r="H203" s="26"/>
      <c r="I203" s="26"/>
      <c r="J203" s="26"/>
    </row>
    <row r="204" customFormat="false" ht="15" hidden="false" customHeight="false" outlineLevel="0" collapsed="false">
      <c r="A204" s="24"/>
      <c r="B204" s="25" t="str">
        <f aca="false">IF(A204="","",IF(OR(A204&lt;'Start Here'!$B$14,A204&gt;='Start Here'!$B$14+112),"",INT((A204-'Start Here'!$B$14)/7)+1))</f>
        <v/>
      </c>
      <c r="C204" s="26"/>
      <c r="D204" s="27"/>
      <c r="E204" s="28"/>
      <c r="F204" s="29" t="str">
        <f aca="false">IF(OR(D204="",E204="",N(D204)=0),"",E204/D204)</f>
        <v/>
      </c>
      <c r="G204" s="26"/>
      <c r="H204" s="26"/>
      <c r="I204" s="26"/>
      <c r="J204" s="26"/>
    </row>
    <row r="205" customFormat="false" ht="15" hidden="false" customHeight="false" outlineLevel="0" collapsed="false">
      <c r="A205" s="24"/>
      <c r="B205" s="25" t="str">
        <f aca="false">IF(A205="","",IF(OR(A205&lt;'Start Here'!$B$14,A205&gt;='Start Here'!$B$14+112),"",INT((A205-'Start Here'!$B$14)/7)+1))</f>
        <v/>
      </c>
      <c r="C205" s="26"/>
      <c r="D205" s="27"/>
      <c r="E205" s="28"/>
      <c r="F205" s="29" t="str">
        <f aca="false">IF(OR(D205="",E205="",N(D205)=0),"",E205/D205)</f>
        <v/>
      </c>
      <c r="G205" s="26"/>
      <c r="H205" s="26"/>
      <c r="I205" s="26"/>
      <c r="J205" s="26"/>
    </row>
    <row r="206" customFormat="false" ht="15" hidden="false" customHeight="false" outlineLevel="0" collapsed="false">
      <c r="A206" s="24"/>
      <c r="B206" s="25" t="str">
        <f aca="false">IF(A206="","",IF(OR(A206&lt;'Start Here'!$B$14,A206&gt;='Start Here'!$B$14+112),"",INT((A206-'Start Here'!$B$14)/7)+1))</f>
        <v/>
      </c>
      <c r="C206" s="26"/>
      <c r="D206" s="27"/>
      <c r="E206" s="28"/>
      <c r="F206" s="29" t="str">
        <f aca="false">IF(OR(D206="",E206="",N(D206)=0),"",E206/D206)</f>
        <v/>
      </c>
      <c r="G206" s="26"/>
      <c r="H206" s="26"/>
      <c r="I206" s="26"/>
      <c r="J206" s="26"/>
    </row>
    <row r="207" customFormat="false" ht="15" hidden="false" customHeight="false" outlineLevel="0" collapsed="false">
      <c r="A207" s="24"/>
      <c r="B207" s="25" t="str">
        <f aca="false">IF(A207="","",IF(OR(A207&lt;'Start Here'!$B$14,A207&gt;='Start Here'!$B$14+112),"",INT((A207-'Start Here'!$B$14)/7)+1))</f>
        <v/>
      </c>
      <c r="C207" s="26"/>
      <c r="D207" s="27"/>
      <c r="E207" s="28"/>
      <c r="F207" s="29" t="str">
        <f aca="false">IF(OR(D207="",E207="",N(D207)=0),"",E207/D207)</f>
        <v/>
      </c>
      <c r="G207" s="26"/>
      <c r="H207" s="26"/>
      <c r="I207" s="26"/>
      <c r="J207" s="26"/>
    </row>
    <row r="208" customFormat="false" ht="15" hidden="false" customHeight="false" outlineLevel="0" collapsed="false">
      <c r="A208" s="24"/>
      <c r="B208" s="25" t="str">
        <f aca="false">IF(A208="","",IF(OR(A208&lt;'Start Here'!$B$14,A208&gt;='Start Here'!$B$14+112),"",INT((A208-'Start Here'!$B$14)/7)+1))</f>
        <v/>
      </c>
      <c r="C208" s="26"/>
      <c r="D208" s="27"/>
      <c r="E208" s="28"/>
      <c r="F208" s="29" t="str">
        <f aca="false">IF(OR(D208="",E208="",N(D208)=0),"",E208/D208)</f>
        <v/>
      </c>
      <c r="G208" s="26"/>
      <c r="H208" s="26"/>
      <c r="I208" s="26"/>
      <c r="J208" s="26"/>
    </row>
    <row r="209" customFormat="false" ht="15" hidden="false" customHeight="false" outlineLevel="0" collapsed="false">
      <c r="A209" s="24"/>
      <c r="B209" s="25" t="str">
        <f aca="false">IF(A209="","",IF(OR(A209&lt;'Start Here'!$B$14,A209&gt;='Start Here'!$B$14+112),"",INT((A209-'Start Here'!$B$14)/7)+1))</f>
        <v/>
      </c>
      <c r="C209" s="26"/>
      <c r="D209" s="27"/>
      <c r="E209" s="28"/>
      <c r="F209" s="29" t="str">
        <f aca="false">IF(OR(D209="",E209="",N(D209)=0),"",E209/D209)</f>
        <v/>
      </c>
      <c r="G209" s="26"/>
      <c r="H209" s="26"/>
      <c r="I209" s="26"/>
      <c r="J209" s="26"/>
    </row>
    <row r="210" customFormat="false" ht="15" hidden="false" customHeight="false" outlineLevel="0" collapsed="false">
      <c r="A210" s="24"/>
      <c r="B210" s="25" t="str">
        <f aca="false">IF(A210="","",IF(OR(A210&lt;'Start Here'!$B$14,A210&gt;='Start Here'!$B$14+112),"",INT((A210-'Start Here'!$B$14)/7)+1))</f>
        <v/>
      </c>
      <c r="C210" s="26"/>
      <c r="D210" s="27"/>
      <c r="E210" s="28"/>
      <c r="F210" s="29" t="str">
        <f aca="false">IF(OR(D210="",E210="",N(D210)=0),"",E210/D210)</f>
        <v/>
      </c>
      <c r="G210" s="26"/>
      <c r="H210" s="26"/>
      <c r="I210" s="26"/>
      <c r="J210" s="26"/>
    </row>
    <row r="211" customFormat="false" ht="15" hidden="false" customHeight="false" outlineLevel="0" collapsed="false">
      <c r="A211" s="24"/>
      <c r="B211" s="25" t="str">
        <f aca="false">IF(A211="","",IF(OR(A211&lt;'Start Here'!$B$14,A211&gt;='Start Here'!$B$14+112),"",INT((A211-'Start Here'!$B$14)/7)+1))</f>
        <v/>
      </c>
      <c r="C211" s="26"/>
      <c r="D211" s="27"/>
      <c r="E211" s="28"/>
      <c r="F211" s="29" t="str">
        <f aca="false">IF(OR(D211="",E211="",N(D211)=0),"",E211/D211)</f>
        <v/>
      </c>
      <c r="G211" s="26"/>
      <c r="H211" s="26"/>
      <c r="I211" s="26"/>
      <c r="J211" s="26"/>
    </row>
    <row r="212" customFormat="false" ht="15" hidden="false" customHeight="false" outlineLevel="0" collapsed="false">
      <c r="A212" s="24"/>
      <c r="B212" s="25" t="str">
        <f aca="false">IF(A212="","",IF(OR(A212&lt;'Start Here'!$B$14,A212&gt;='Start Here'!$B$14+112),"",INT((A212-'Start Here'!$B$14)/7)+1))</f>
        <v/>
      </c>
      <c r="C212" s="26"/>
      <c r="D212" s="27"/>
      <c r="E212" s="28"/>
      <c r="F212" s="29" t="str">
        <f aca="false">IF(OR(D212="",E212="",N(D212)=0),"",E212/D212)</f>
        <v/>
      </c>
      <c r="G212" s="26"/>
      <c r="H212" s="26"/>
      <c r="I212" s="26"/>
      <c r="J212" s="26"/>
    </row>
    <row r="213" customFormat="false" ht="15" hidden="false" customHeight="false" outlineLevel="0" collapsed="false">
      <c r="A213" s="24"/>
      <c r="B213" s="25" t="str">
        <f aca="false">IF(A213="","",IF(OR(A213&lt;'Start Here'!$B$14,A213&gt;='Start Here'!$B$14+112),"",INT((A213-'Start Here'!$B$14)/7)+1))</f>
        <v/>
      </c>
      <c r="C213" s="26"/>
      <c r="D213" s="27"/>
      <c r="E213" s="28"/>
      <c r="F213" s="29" t="str">
        <f aca="false">IF(OR(D213="",E213="",N(D213)=0),"",E213/D213)</f>
        <v/>
      </c>
      <c r="G213" s="26"/>
      <c r="H213" s="26"/>
      <c r="I213" s="26"/>
      <c r="J213" s="26"/>
    </row>
    <row r="214" customFormat="false" ht="15" hidden="false" customHeight="false" outlineLevel="0" collapsed="false">
      <c r="A214" s="24"/>
      <c r="B214" s="25" t="str">
        <f aca="false">IF(A214="","",IF(OR(A214&lt;'Start Here'!$B$14,A214&gt;='Start Here'!$B$14+112),"",INT((A214-'Start Here'!$B$14)/7)+1))</f>
        <v/>
      </c>
      <c r="C214" s="26"/>
      <c r="D214" s="27"/>
      <c r="E214" s="28"/>
      <c r="F214" s="29" t="str">
        <f aca="false">IF(OR(D214="",E214="",N(D214)=0),"",E214/D214)</f>
        <v/>
      </c>
      <c r="G214" s="26"/>
      <c r="H214" s="26"/>
      <c r="I214" s="26"/>
      <c r="J214" s="26"/>
    </row>
    <row r="215" customFormat="false" ht="15" hidden="false" customHeight="false" outlineLevel="0" collapsed="false">
      <c r="A215" s="24"/>
      <c r="B215" s="25" t="str">
        <f aca="false">IF(A215="","",IF(OR(A215&lt;'Start Here'!$B$14,A215&gt;='Start Here'!$B$14+112),"",INT((A215-'Start Here'!$B$14)/7)+1))</f>
        <v/>
      </c>
      <c r="C215" s="26"/>
      <c r="D215" s="27"/>
      <c r="E215" s="28"/>
      <c r="F215" s="29" t="str">
        <f aca="false">IF(OR(D215="",E215="",N(D215)=0),"",E215/D215)</f>
        <v/>
      </c>
      <c r="G215" s="26"/>
      <c r="H215" s="26"/>
      <c r="I215" s="26"/>
      <c r="J215" s="26"/>
    </row>
    <row r="216" customFormat="false" ht="15" hidden="false" customHeight="false" outlineLevel="0" collapsed="false">
      <c r="A216" s="24"/>
      <c r="B216" s="25" t="str">
        <f aca="false">IF(A216="","",IF(OR(A216&lt;'Start Here'!$B$14,A216&gt;='Start Here'!$B$14+112),"",INT((A216-'Start Here'!$B$14)/7)+1))</f>
        <v/>
      </c>
      <c r="C216" s="26"/>
      <c r="D216" s="27"/>
      <c r="E216" s="28"/>
      <c r="F216" s="29" t="str">
        <f aca="false">IF(OR(D216="",E216="",N(D216)=0),"",E216/D216)</f>
        <v/>
      </c>
      <c r="G216" s="26"/>
      <c r="H216" s="26"/>
      <c r="I216" s="26"/>
      <c r="J216" s="26"/>
    </row>
    <row r="217" customFormat="false" ht="15" hidden="false" customHeight="false" outlineLevel="0" collapsed="false">
      <c r="A217" s="24"/>
      <c r="B217" s="25" t="str">
        <f aca="false">IF(A217="","",IF(OR(A217&lt;'Start Here'!$B$14,A217&gt;='Start Here'!$B$14+112),"",INT((A217-'Start Here'!$B$14)/7)+1))</f>
        <v/>
      </c>
      <c r="C217" s="26"/>
      <c r="D217" s="27"/>
      <c r="E217" s="28"/>
      <c r="F217" s="29" t="str">
        <f aca="false">IF(OR(D217="",E217="",N(D217)=0),"",E217/D217)</f>
        <v/>
      </c>
      <c r="G217" s="26"/>
      <c r="H217" s="26"/>
      <c r="I217" s="26"/>
      <c r="J217" s="26"/>
    </row>
    <row r="218" customFormat="false" ht="15" hidden="false" customHeight="false" outlineLevel="0" collapsed="false">
      <c r="A218" s="24"/>
      <c r="B218" s="25" t="str">
        <f aca="false">IF(A218="","",IF(OR(A218&lt;'Start Here'!$B$14,A218&gt;='Start Here'!$B$14+112),"",INT((A218-'Start Here'!$B$14)/7)+1))</f>
        <v/>
      </c>
      <c r="C218" s="26"/>
      <c r="D218" s="27"/>
      <c r="E218" s="28"/>
      <c r="F218" s="29" t="str">
        <f aca="false">IF(OR(D218="",E218="",N(D218)=0),"",E218/D218)</f>
        <v/>
      </c>
      <c r="G218" s="26"/>
      <c r="H218" s="26"/>
      <c r="I218" s="26"/>
      <c r="J218" s="26"/>
    </row>
    <row r="219" customFormat="false" ht="15" hidden="false" customHeight="false" outlineLevel="0" collapsed="false">
      <c r="A219" s="24"/>
      <c r="B219" s="25" t="str">
        <f aca="false">IF(A219="","",IF(OR(A219&lt;'Start Here'!$B$14,A219&gt;='Start Here'!$B$14+112),"",INT((A219-'Start Here'!$B$14)/7)+1))</f>
        <v/>
      </c>
      <c r="C219" s="26"/>
      <c r="D219" s="27"/>
      <c r="E219" s="28"/>
      <c r="F219" s="29" t="str">
        <f aca="false">IF(OR(D219="",E219="",N(D219)=0),"",E219/D219)</f>
        <v/>
      </c>
      <c r="G219" s="26"/>
      <c r="H219" s="26"/>
      <c r="I219" s="26"/>
      <c r="J219" s="26"/>
    </row>
    <row r="220" customFormat="false" ht="15" hidden="false" customHeight="false" outlineLevel="0" collapsed="false">
      <c r="A220" s="24"/>
      <c r="B220" s="25" t="str">
        <f aca="false">IF(A220="","",IF(OR(A220&lt;'Start Here'!$B$14,A220&gt;='Start Here'!$B$14+112),"",INT((A220-'Start Here'!$B$14)/7)+1))</f>
        <v/>
      </c>
      <c r="C220" s="26"/>
      <c r="D220" s="27"/>
      <c r="E220" s="28"/>
      <c r="F220" s="29" t="str">
        <f aca="false">IF(OR(D220="",E220="",N(D220)=0),"",E220/D220)</f>
        <v/>
      </c>
      <c r="G220" s="26"/>
      <c r="H220" s="26"/>
      <c r="I220" s="26"/>
      <c r="J220" s="26"/>
    </row>
    <row r="221" customFormat="false" ht="15" hidden="false" customHeight="false" outlineLevel="0" collapsed="false">
      <c r="A221" s="24"/>
      <c r="B221" s="25" t="str">
        <f aca="false">IF(A221="","",IF(OR(A221&lt;'Start Here'!$B$14,A221&gt;='Start Here'!$B$14+112),"",INT((A221-'Start Here'!$B$14)/7)+1))</f>
        <v/>
      </c>
      <c r="C221" s="26"/>
      <c r="D221" s="27"/>
      <c r="E221" s="28"/>
      <c r="F221" s="29" t="str">
        <f aca="false">IF(OR(D221="",E221="",N(D221)=0),"",E221/D221)</f>
        <v/>
      </c>
      <c r="G221" s="26"/>
      <c r="H221" s="26"/>
      <c r="I221" s="26"/>
      <c r="J221" s="26"/>
    </row>
    <row r="222" customFormat="false" ht="15" hidden="false" customHeight="false" outlineLevel="0" collapsed="false">
      <c r="A222" s="24"/>
      <c r="B222" s="25" t="str">
        <f aca="false">IF(A222="","",IF(OR(A222&lt;'Start Here'!$B$14,A222&gt;='Start Here'!$B$14+112),"",INT((A222-'Start Here'!$B$14)/7)+1))</f>
        <v/>
      </c>
      <c r="C222" s="26"/>
      <c r="D222" s="27"/>
      <c r="E222" s="28"/>
      <c r="F222" s="29" t="str">
        <f aca="false">IF(OR(D222="",E222="",N(D222)=0),"",E222/D222)</f>
        <v/>
      </c>
      <c r="G222" s="26"/>
      <c r="H222" s="26"/>
      <c r="I222" s="26"/>
      <c r="J222" s="26"/>
    </row>
    <row r="223" customFormat="false" ht="15" hidden="false" customHeight="false" outlineLevel="0" collapsed="false">
      <c r="A223" s="24"/>
      <c r="B223" s="25" t="str">
        <f aca="false">IF(A223="","",IF(OR(A223&lt;'Start Here'!$B$14,A223&gt;='Start Here'!$B$14+112),"",INT((A223-'Start Here'!$B$14)/7)+1))</f>
        <v/>
      </c>
      <c r="C223" s="26"/>
      <c r="D223" s="27"/>
      <c r="E223" s="28"/>
      <c r="F223" s="29" t="str">
        <f aca="false">IF(OR(D223="",E223="",N(D223)=0),"",E223/D223)</f>
        <v/>
      </c>
      <c r="G223" s="26"/>
      <c r="H223" s="26"/>
      <c r="I223" s="26"/>
      <c r="J223" s="26"/>
    </row>
    <row r="224" customFormat="false" ht="15" hidden="false" customHeight="false" outlineLevel="0" collapsed="false">
      <c r="A224" s="24"/>
      <c r="B224" s="25" t="str">
        <f aca="false">IF(A224="","",IF(OR(A224&lt;'Start Here'!$B$14,A224&gt;='Start Here'!$B$14+112),"",INT((A224-'Start Here'!$B$14)/7)+1))</f>
        <v/>
      </c>
      <c r="C224" s="26"/>
      <c r="D224" s="27"/>
      <c r="E224" s="28"/>
      <c r="F224" s="29" t="str">
        <f aca="false">IF(OR(D224="",E224="",N(D224)=0),"",E224/D224)</f>
        <v/>
      </c>
      <c r="G224" s="26"/>
      <c r="H224" s="26"/>
      <c r="I224" s="26"/>
      <c r="J224" s="26"/>
    </row>
    <row r="225" customFormat="false" ht="15" hidden="false" customHeight="false" outlineLevel="0" collapsed="false">
      <c r="A225" s="24"/>
      <c r="B225" s="25" t="str">
        <f aca="false">IF(A225="","",IF(OR(A225&lt;'Start Here'!$B$14,A225&gt;='Start Here'!$B$14+112),"",INT((A225-'Start Here'!$B$14)/7)+1))</f>
        <v/>
      </c>
      <c r="C225" s="26"/>
      <c r="D225" s="27"/>
      <c r="E225" s="28"/>
      <c r="F225" s="29" t="str">
        <f aca="false">IF(OR(D225="",E225="",N(D225)=0),"",E225/D225)</f>
        <v/>
      </c>
      <c r="G225" s="26"/>
      <c r="H225" s="26"/>
      <c r="I225" s="26"/>
      <c r="J225" s="26"/>
    </row>
    <row r="226" customFormat="false" ht="15" hidden="false" customHeight="false" outlineLevel="0" collapsed="false">
      <c r="A226" s="24"/>
      <c r="B226" s="25" t="str">
        <f aca="false">IF(A226="","",IF(OR(A226&lt;'Start Here'!$B$14,A226&gt;='Start Here'!$B$14+112),"",INT((A226-'Start Here'!$B$14)/7)+1))</f>
        <v/>
      </c>
      <c r="C226" s="26"/>
      <c r="D226" s="27"/>
      <c r="E226" s="28"/>
      <c r="F226" s="29" t="str">
        <f aca="false">IF(OR(D226="",E226="",N(D226)=0),"",E226/D226)</f>
        <v/>
      </c>
      <c r="G226" s="26"/>
      <c r="H226" s="26"/>
      <c r="I226" s="26"/>
      <c r="J226" s="26"/>
    </row>
    <row r="227" customFormat="false" ht="15" hidden="false" customHeight="false" outlineLevel="0" collapsed="false">
      <c r="A227" s="24"/>
      <c r="B227" s="25" t="str">
        <f aca="false">IF(A227="","",IF(OR(A227&lt;'Start Here'!$B$14,A227&gt;='Start Here'!$B$14+112),"",INT((A227-'Start Here'!$B$14)/7)+1))</f>
        <v/>
      </c>
      <c r="C227" s="26"/>
      <c r="D227" s="27"/>
      <c r="E227" s="28"/>
      <c r="F227" s="29" t="str">
        <f aca="false">IF(OR(D227="",E227="",N(D227)=0),"",E227/D227)</f>
        <v/>
      </c>
      <c r="G227" s="26"/>
      <c r="H227" s="26"/>
      <c r="I227" s="26"/>
      <c r="J227" s="26"/>
    </row>
    <row r="228" customFormat="false" ht="15" hidden="false" customHeight="false" outlineLevel="0" collapsed="false">
      <c r="A228" s="24"/>
      <c r="B228" s="25" t="str">
        <f aca="false">IF(A228="","",IF(OR(A228&lt;'Start Here'!$B$14,A228&gt;='Start Here'!$B$14+112),"",INT((A228-'Start Here'!$B$14)/7)+1))</f>
        <v/>
      </c>
      <c r="C228" s="26"/>
      <c r="D228" s="27"/>
      <c r="E228" s="28"/>
      <c r="F228" s="29" t="str">
        <f aca="false">IF(OR(D228="",E228="",N(D228)=0),"",E228/D228)</f>
        <v/>
      </c>
      <c r="G228" s="26"/>
      <c r="H228" s="26"/>
      <c r="I228" s="26"/>
      <c r="J228" s="26"/>
    </row>
    <row r="229" customFormat="false" ht="15" hidden="false" customHeight="false" outlineLevel="0" collapsed="false">
      <c r="A229" s="24"/>
      <c r="B229" s="25" t="str">
        <f aca="false">IF(A229="","",IF(OR(A229&lt;'Start Here'!$B$14,A229&gt;='Start Here'!$B$14+112),"",INT((A229-'Start Here'!$B$14)/7)+1))</f>
        <v/>
      </c>
      <c r="C229" s="26"/>
      <c r="D229" s="27"/>
      <c r="E229" s="28"/>
      <c r="F229" s="29" t="str">
        <f aca="false">IF(OR(D229="",E229="",N(D229)=0),"",E229/D229)</f>
        <v/>
      </c>
      <c r="G229" s="26"/>
      <c r="H229" s="26"/>
      <c r="I229" s="26"/>
      <c r="J229" s="26"/>
    </row>
    <row r="230" customFormat="false" ht="15" hidden="false" customHeight="false" outlineLevel="0" collapsed="false">
      <c r="A230" s="24"/>
      <c r="B230" s="25" t="str">
        <f aca="false">IF(A230="","",IF(OR(A230&lt;'Start Here'!$B$14,A230&gt;='Start Here'!$B$14+112),"",INT((A230-'Start Here'!$B$14)/7)+1))</f>
        <v/>
      </c>
      <c r="C230" s="26"/>
      <c r="D230" s="27"/>
      <c r="E230" s="28"/>
      <c r="F230" s="29" t="str">
        <f aca="false">IF(OR(D230="",E230="",N(D230)=0),"",E230/D230)</f>
        <v/>
      </c>
      <c r="G230" s="26"/>
      <c r="H230" s="26"/>
      <c r="I230" s="26"/>
      <c r="J230" s="26"/>
    </row>
    <row r="231" customFormat="false" ht="15" hidden="false" customHeight="false" outlineLevel="0" collapsed="false">
      <c r="A231" s="24"/>
      <c r="B231" s="25" t="str">
        <f aca="false">IF(A231="","",IF(OR(A231&lt;'Start Here'!$B$14,A231&gt;='Start Here'!$B$14+112),"",INT((A231-'Start Here'!$B$14)/7)+1))</f>
        <v/>
      </c>
      <c r="C231" s="26"/>
      <c r="D231" s="27"/>
      <c r="E231" s="28"/>
      <c r="F231" s="29" t="str">
        <f aca="false">IF(OR(D231="",E231="",N(D231)=0),"",E231/D231)</f>
        <v/>
      </c>
      <c r="G231" s="26"/>
      <c r="H231" s="26"/>
      <c r="I231" s="26"/>
      <c r="J231" s="26"/>
    </row>
    <row r="232" customFormat="false" ht="15" hidden="false" customHeight="false" outlineLevel="0" collapsed="false">
      <c r="A232" s="24"/>
      <c r="B232" s="25" t="str">
        <f aca="false">IF(A232="","",IF(OR(A232&lt;'Start Here'!$B$14,A232&gt;='Start Here'!$B$14+112),"",INT((A232-'Start Here'!$B$14)/7)+1))</f>
        <v/>
      </c>
      <c r="C232" s="26"/>
      <c r="D232" s="27"/>
      <c r="E232" s="28"/>
      <c r="F232" s="29" t="str">
        <f aca="false">IF(OR(D232="",E232="",N(D232)=0),"",E232/D232)</f>
        <v/>
      </c>
      <c r="G232" s="26"/>
      <c r="H232" s="26"/>
      <c r="I232" s="26"/>
      <c r="J232" s="26"/>
    </row>
    <row r="233" customFormat="false" ht="15" hidden="false" customHeight="false" outlineLevel="0" collapsed="false">
      <c r="A233" s="24"/>
      <c r="B233" s="25" t="str">
        <f aca="false">IF(A233="","",IF(OR(A233&lt;'Start Here'!$B$14,A233&gt;='Start Here'!$B$14+112),"",INT((A233-'Start Here'!$B$14)/7)+1))</f>
        <v/>
      </c>
      <c r="C233" s="26"/>
      <c r="D233" s="27"/>
      <c r="E233" s="28"/>
      <c r="F233" s="29" t="str">
        <f aca="false">IF(OR(D233="",E233="",N(D233)=0),"",E233/D233)</f>
        <v/>
      </c>
      <c r="G233" s="26"/>
      <c r="H233" s="26"/>
      <c r="I233" s="26"/>
      <c r="J233" s="26"/>
    </row>
    <row r="234" customFormat="false" ht="15" hidden="false" customHeight="false" outlineLevel="0" collapsed="false">
      <c r="A234" s="24"/>
      <c r="B234" s="25" t="str">
        <f aca="false">IF(A234="","",IF(OR(A234&lt;'Start Here'!$B$14,A234&gt;='Start Here'!$B$14+112),"",INT((A234-'Start Here'!$B$14)/7)+1))</f>
        <v/>
      </c>
      <c r="C234" s="26"/>
      <c r="D234" s="27"/>
      <c r="E234" s="28"/>
      <c r="F234" s="29" t="str">
        <f aca="false">IF(OR(D234="",E234="",N(D234)=0),"",E234/D234)</f>
        <v/>
      </c>
      <c r="G234" s="26"/>
      <c r="H234" s="26"/>
      <c r="I234" s="26"/>
      <c r="J234" s="26"/>
    </row>
    <row r="235" customFormat="false" ht="15" hidden="false" customHeight="false" outlineLevel="0" collapsed="false">
      <c r="A235" s="24"/>
      <c r="B235" s="25" t="str">
        <f aca="false">IF(A235="","",IF(OR(A235&lt;'Start Here'!$B$14,A235&gt;='Start Here'!$B$14+112),"",INT((A235-'Start Here'!$B$14)/7)+1))</f>
        <v/>
      </c>
      <c r="C235" s="26"/>
      <c r="D235" s="27"/>
      <c r="E235" s="28"/>
      <c r="F235" s="29" t="str">
        <f aca="false">IF(OR(D235="",E235="",N(D235)=0),"",E235/D235)</f>
        <v/>
      </c>
      <c r="G235" s="26"/>
      <c r="H235" s="26"/>
      <c r="I235" s="26"/>
      <c r="J235" s="26"/>
    </row>
    <row r="236" customFormat="false" ht="15" hidden="false" customHeight="false" outlineLevel="0" collapsed="false">
      <c r="A236" s="24"/>
      <c r="B236" s="25" t="str">
        <f aca="false">IF(A236="","",IF(OR(A236&lt;'Start Here'!$B$14,A236&gt;='Start Here'!$B$14+112),"",INT((A236-'Start Here'!$B$14)/7)+1))</f>
        <v/>
      </c>
      <c r="C236" s="26"/>
      <c r="D236" s="27"/>
      <c r="E236" s="28"/>
      <c r="F236" s="29" t="str">
        <f aca="false">IF(OR(D236="",E236="",N(D236)=0),"",E236/D236)</f>
        <v/>
      </c>
      <c r="G236" s="26"/>
      <c r="H236" s="26"/>
      <c r="I236" s="26"/>
      <c r="J236" s="26"/>
    </row>
    <row r="237" customFormat="false" ht="15" hidden="false" customHeight="false" outlineLevel="0" collapsed="false">
      <c r="A237" s="24"/>
      <c r="B237" s="25" t="str">
        <f aca="false">IF(A237="","",IF(OR(A237&lt;'Start Here'!$B$14,A237&gt;='Start Here'!$B$14+112),"",INT((A237-'Start Here'!$B$14)/7)+1))</f>
        <v/>
      </c>
      <c r="C237" s="26"/>
      <c r="D237" s="27"/>
      <c r="E237" s="28"/>
      <c r="F237" s="29" t="str">
        <f aca="false">IF(OR(D237="",E237="",N(D237)=0),"",E237/D237)</f>
        <v/>
      </c>
      <c r="G237" s="26"/>
      <c r="H237" s="26"/>
      <c r="I237" s="26"/>
      <c r="J237" s="26"/>
    </row>
    <row r="238" customFormat="false" ht="15" hidden="false" customHeight="false" outlineLevel="0" collapsed="false">
      <c r="A238" s="24"/>
      <c r="B238" s="25" t="str">
        <f aca="false">IF(A238="","",IF(OR(A238&lt;'Start Here'!$B$14,A238&gt;='Start Here'!$B$14+112),"",INT((A238-'Start Here'!$B$14)/7)+1))</f>
        <v/>
      </c>
      <c r="C238" s="26"/>
      <c r="D238" s="27"/>
      <c r="E238" s="28"/>
      <c r="F238" s="29" t="str">
        <f aca="false">IF(OR(D238="",E238="",N(D238)=0),"",E238/D238)</f>
        <v/>
      </c>
      <c r="G238" s="26"/>
      <c r="H238" s="26"/>
      <c r="I238" s="26"/>
      <c r="J238" s="26"/>
    </row>
    <row r="239" customFormat="false" ht="15" hidden="false" customHeight="false" outlineLevel="0" collapsed="false">
      <c r="A239" s="24"/>
      <c r="B239" s="25" t="str">
        <f aca="false">IF(A239="","",IF(OR(A239&lt;'Start Here'!$B$14,A239&gt;='Start Here'!$B$14+112),"",INT((A239-'Start Here'!$B$14)/7)+1))</f>
        <v/>
      </c>
      <c r="C239" s="26"/>
      <c r="D239" s="27"/>
      <c r="E239" s="28"/>
      <c r="F239" s="29" t="str">
        <f aca="false">IF(OR(D239="",E239="",N(D239)=0),"",E239/D239)</f>
        <v/>
      </c>
      <c r="G239" s="26"/>
      <c r="H239" s="26"/>
      <c r="I239" s="26"/>
      <c r="J239" s="26"/>
    </row>
    <row r="240" customFormat="false" ht="15" hidden="false" customHeight="false" outlineLevel="0" collapsed="false">
      <c r="A240" s="24"/>
      <c r="B240" s="25" t="str">
        <f aca="false">IF(A240="","",IF(OR(A240&lt;'Start Here'!$B$14,A240&gt;='Start Here'!$B$14+112),"",INT((A240-'Start Here'!$B$14)/7)+1))</f>
        <v/>
      </c>
      <c r="C240" s="26"/>
      <c r="D240" s="27"/>
      <c r="E240" s="28"/>
      <c r="F240" s="29" t="str">
        <f aca="false">IF(OR(D240="",E240="",N(D240)=0),"",E240/D240)</f>
        <v/>
      </c>
      <c r="G240" s="26"/>
      <c r="H240" s="26"/>
      <c r="I240" s="26"/>
      <c r="J240" s="26"/>
    </row>
    <row r="241" customFormat="false" ht="15" hidden="false" customHeight="false" outlineLevel="0" collapsed="false">
      <c r="A241" s="24"/>
      <c r="B241" s="25" t="str">
        <f aca="false">IF(A241="","",IF(OR(A241&lt;'Start Here'!$B$14,A241&gt;='Start Here'!$B$14+112),"",INT((A241-'Start Here'!$B$14)/7)+1))</f>
        <v/>
      </c>
      <c r="C241" s="26"/>
      <c r="D241" s="27"/>
      <c r="E241" s="28"/>
      <c r="F241" s="29" t="str">
        <f aca="false">IF(OR(D241="",E241="",N(D241)=0),"",E241/D241)</f>
        <v/>
      </c>
      <c r="G241" s="26"/>
      <c r="H241" s="26"/>
      <c r="I241" s="26"/>
      <c r="J241" s="26"/>
    </row>
    <row r="242" customFormat="false" ht="15" hidden="false" customHeight="false" outlineLevel="0" collapsed="false">
      <c r="A242" s="24"/>
      <c r="B242" s="25" t="str">
        <f aca="false">IF(A242="","",IF(OR(A242&lt;'Start Here'!$B$14,A242&gt;='Start Here'!$B$14+112),"",INT((A242-'Start Here'!$B$14)/7)+1))</f>
        <v/>
      </c>
      <c r="C242" s="26"/>
      <c r="D242" s="27"/>
      <c r="E242" s="28"/>
      <c r="F242" s="29" t="str">
        <f aca="false">IF(OR(D242="",E242="",N(D242)=0),"",E242/D242)</f>
        <v/>
      </c>
      <c r="G242" s="26"/>
      <c r="H242" s="26"/>
      <c r="I242" s="26"/>
      <c r="J242" s="26"/>
    </row>
    <row r="243" customFormat="false" ht="15" hidden="false" customHeight="false" outlineLevel="0" collapsed="false">
      <c r="A243" s="24"/>
      <c r="B243" s="25" t="str">
        <f aca="false">IF(A243="","",IF(OR(A243&lt;'Start Here'!$B$14,A243&gt;='Start Here'!$B$14+112),"",INT((A243-'Start Here'!$B$14)/7)+1))</f>
        <v/>
      </c>
      <c r="C243" s="26"/>
      <c r="D243" s="27"/>
      <c r="E243" s="28"/>
      <c r="F243" s="29" t="str">
        <f aca="false">IF(OR(D243="",E243="",N(D243)=0),"",E243/D243)</f>
        <v/>
      </c>
      <c r="G243" s="26"/>
      <c r="H243" s="26"/>
      <c r="I243" s="26"/>
      <c r="J243" s="26"/>
    </row>
    <row r="244" customFormat="false" ht="15" hidden="false" customHeight="false" outlineLevel="0" collapsed="false">
      <c r="A244" s="24"/>
      <c r="B244" s="25" t="str">
        <f aca="false">IF(A244="","",IF(OR(A244&lt;'Start Here'!$B$14,A244&gt;='Start Here'!$B$14+112),"",INT((A244-'Start Here'!$B$14)/7)+1))</f>
        <v/>
      </c>
      <c r="C244" s="26"/>
      <c r="D244" s="27"/>
      <c r="E244" s="28"/>
      <c r="F244" s="29" t="str">
        <f aca="false">IF(OR(D244="",E244="",N(D244)=0),"",E244/D244)</f>
        <v/>
      </c>
      <c r="G244" s="26"/>
      <c r="H244" s="26"/>
      <c r="I244" s="26"/>
      <c r="J244" s="26"/>
    </row>
    <row r="245" customFormat="false" ht="15" hidden="false" customHeight="false" outlineLevel="0" collapsed="false">
      <c r="A245" s="24"/>
      <c r="B245" s="25" t="str">
        <f aca="false">IF(A245="","",IF(OR(A245&lt;'Start Here'!$B$14,A245&gt;='Start Here'!$B$14+112),"",INT((A245-'Start Here'!$B$14)/7)+1))</f>
        <v/>
      </c>
      <c r="C245" s="26"/>
      <c r="D245" s="27"/>
      <c r="E245" s="28"/>
      <c r="F245" s="29" t="str">
        <f aca="false">IF(OR(D245="",E245="",N(D245)=0),"",E245/D245)</f>
        <v/>
      </c>
      <c r="G245" s="26"/>
      <c r="H245" s="26"/>
      <c r="I245" s="26"/>
      <c r="J245" s="26"/>
    </row>
    <row r="246" customFormat="false" ht="15" hidden="false" customHeight="false" outlineLevel="0" collapsed="false">
      <c r="A246" s="24"/>
      <c r="B246" s="25" t="str">
        <f aca="false">IF(A246="","",IF(OR(A246&lt;'Start Here'!$B$14,A246&gt;='Start Here'!$B$14+112),"",INT((A246-'Start Here'!$B$14)/7)+1))</f>
        <v/>
      </c>
      <c r="C246" s="26"/>
      <c r="D246" s="27"/>
      <c r="E246" s="28"/>
      <c r="F246" s="29" t="str">
        <f aca="false">IF(OR(D246="",E246="",N(D246)=0),"",E246/D246)</f>
        <v/>
      </c>
      <c r="G246" s="26"/>
      <c r="H246" s="26"/>
      <c r="I246" s="26"/>
      <c r="J246" s="26"/>
    </row>
    <row r="247" customFormat="false" ht="15" hidden="false" customHeight="false" outlineLevel="0" collapsed="false">
      <c r="A247" s="24"/>
      <c r="B247" s="25" t="str">
        <f aca="false">IF(A247="","",IF(OR(A247&lt;'Start Here'!$B$14,A247&gt;='Start Here'!$B$14+112),"",INT((A247-'Start Here'!$B$14)/7)+1))</f>
        <v/>
      </c>
      <c r="C247" s="26"/>
      <c r="D247" s="27"/>
      <c r="E247" s="28"/>
      <c r="F247" s="29" t="str">
        <f aca="false">IF(OR(D247="",E247="",N(D247)=0),"",E247/D247)</f>
        <v/>
      </c>
      <c r="G247" s="26"/>
      <c r="H247" s="26"/>
      <c r="I247" s="26"/>
      <c r="J247" s="26"/>
    </row>
    <row r="248" customFormat="false" ht="15" hidden="false" customHeight="false" outlineLevel="0" collapsed="false">
      <c r="A248" s="24"/>
      <c r="B248" s="25" t="str">
        <f aca="false">IF(A248="","",IF(OR(A248&lt;'Start Here'!$B$14,A248&gt;='Start Here'!$B$14+112),"",INT((A248-'Start Here'!$B$14)/7)+1))</f>
        <v/>
      </c>
      <c r="C248" s="26"/>
      <c r="D248" s="27"/>
      <c r="E248" s="28"/>
      <c r="F248" s="29" t="str">
        <f aca="false">IF(OR(D248="",E248="",N(D248)=0),"",E248/D248)</f>
        <v/>
      </c>
      <c r="G248" s="26"/>
      <c r="H248" s="26"/>
      <c r="I248" s="26"/>
      <c r="J248" s="26"/>
    </row>
    <row r="249" customFormat="false" ht="15" hidden="false" customHeight="false" outlineLevel="0" collapsed="false">
      <c r="A249" s="24"/>
      <c r="B249" s="25" t="str">
        <f aca="false">IF(A249="","",IF(OR(A249&lt;'Start Here'!$B$14,A249&gt;='Start Here'!$B$14+112),"",INT((A249-'Start Here'!$B$14)/7)+1))</f>
        <v/>
      </c>
      <c r="C249" s="26"/>
      <c r="D249" s="27"/>
      <c r="E249" s="28"/>
      <c r="F249" s="29" t="str">
        <f aca="false">IF(OR(D249="",E249="",N(D249)=0),"",E249/D249)</f>
        <v/>
      </c>
      <c r="G249" s="26"/>
      <c r="H249" s="26"/>
      <c r="I249" s="26"/>
      <c r="J249" s="26"/>
    </row>
    <row r="250" customFormat="false" ht="15" hidden="false" customHeight="false" outlineLevel="0" collapsed="false">
      <c r="A250" s="24"/>
      <c r="B250" s="25" t="str">
        <f aca="false">IF(A250="","",IF(OR(A250&lt;'Start Here'!$B$14,A250&gt;='Start Here'!$B$14+112),"",INT((A250-'Start Here'!$B$14)/7)+1))</f>
        <v/>
      </c>
      <c r="C250" s="26"/>
      <c r="D250" s="27"/>
      <c r="E250" s="28"/>
      <c r="F250" s="29" t="str">
        <f aca="false">IF(OR(D250="",E250="",N(D250)=0),"",E250/D250)</f>
        <v/>
      </c>
      <c r="G250" s="26"/>
      <c r="H250" s="26"/>
      <c r="I250" s="26"/>
      <c r="J250" s="26"/>
    </row>
    <row r="251" customFormat="false" ht="15" hidden="false" customHeight="false" outlineLevel="0" collapsed="false">
      <c r="A251" s="24"/>
      <c r="B251" s="25" t="str">
        <f aca="false">IF(A251="","",IF(OR(A251&lt;'Start Here'!$B$14,A251&gt;='Start Here'!$B$14+112),"",INT((A251-'Start Here'!$B$14)/7)+1))</f>
        <v/>
      </c>
      <c r="C251" s="26"/>
      <c r="D251" s="27"/>
      <c r="E251" s="28"/>
      <c r="F251" s="29" t="str">
        <f aca="false">IF(OR(D251="",E251="",N(D251)=0),"",E251/D251)</f>
        <v/>
      </c>
      <c r="G251" s="26"/>
      <c r="H251" s="26"/>
      <c r="I251" s="26"/>
      <c r="J251" s="26"/>
    </row>
    <row r="252" customFormat="false" ht="15" hidden="false" customHeight="false" outlineLevel="0" collapsed="false">
      <c r="A252" s="24"/>
      <c r="B252" s="25" t="str">
        <f aca="false">IF(A252="","",IF(OR(A252&lt;'Start Here'!$B$14,A252&gt;='Start Here'!$B$14+112),"",INT((A252-'Start Here'!$B$14)/7)+1))</f>
        <v/>
      </c>
      <c r="C252" s="26"/>
      <c r="D252" s="27"/>
      <c r="E252" s="28"/>
      <c r="F252" s="29" t="str">
        <f aca="false">IF(OR(D252="",E252="",N(D252)=0),"",E252/D252)</f>
        <v/>
      </c>
      <c r="G252" s="26"/>
      <c r="H252" s="26"/>
      <c r="I252" s="26"/>
      <c r="J252" s="26"/>
    </row>
    <row r="253" customFormat="false" ht="15" hidden="false" customHeight="false" outlineLevel="0" collapsed="false">
      <c r="A253" s="24"/>
      <c r="B253" s="25" t="str">
        <f aca="false">IF(A253="","",IF(OR(A253&lt;'Start Here'!$B$14,A253&gt;='Start Here'!$B$14+112),"",INT((A253-'Start Here'!$B$14)/7)+1))</f>
        <v/>
      </c>
      <c r="C253" s="26"/>
      <c r="D253" s="27"/>
      <c r="E253" s="28"/>
      <c r="F253" s="29" t="str">
        <f aca="false">IF(OR(D253="",E253="",N(D253)=0),"",E253/D253)</f>
        <v/>
      </c>
      <c r="G253" s="26"/>
      <c r="H253" s="26"/>
      <c r="I253" s="26"/>
      <c r="J253" s="26"/>
    </row>
    <row r="254" customFormat="false" ht="15" hidden="false" customHeight="false" outlineLevel="0" collapsed="false">
      <c r="A254" s="24"/>
      <c r="B254" s="25" t="str">
        <f aca="false">IF(A254="","",IF(OR(A254&lt;'Start Here'!$B$14,A254&gt;='Start Here'!$B$14+112),"",INT((A254-'Start Here'!$B$14)/7)+1))</f>
        <v/>
      </c>
      <c r="C254" s="26"/>
      <c r="D254" s="27"/>
      <c r="E254" s="28"/>
      <c r="F254" s="29" t="str">
        <f aca="false">IF(OR(D254="",E254="",N(D254)=0),"",E254/D254)</f>
        <v/>
      </c>
      <c r="G254" s="26"/>
      <c r="H254" s="26"/>
      <c r="I254" s="26"/>
      <c r="J254" s="26"/>
    </row>
    <row r="255" customFormat="false" ht="15" hidden="false" customHeight="false" outlineLevel="0" collapsed="false">
      <c r="A255" s="24"/>
      <c r="B255" s="25" t="str">
        <f aca="false">IF(A255="","",IF(OR(A255&lt;'Start Here'!$B$14,A255&gt;='Start Here'!$B$14+112),"",INT((A255-'Start Here'!$B$14)/7)+1))</f>
        <v/>
      </c>
      <c r="C255" s="26"/>
      <c r="D255" s="27"/>
      <c r="E255" s="28"/>
      <c r="F255" s="29" t="str">
        <f aca="false">IF(OR(D255="",E255="",N(D255)=0),"",E255/D255)</f>
        <v/>
      </c>
      <c r="G255" s="26"/>
      <c r="H255" s="26"/>
      <c r="I255" s="26"/>
      <c r="J255" s="26"/>
    </row>
    <row r="256" customFormat="false" ht="15" hidden="false" customHeight="false" outlineLevel="0" collapsed="false">
      <c r="A256" s="24"/>
      <c r="B256" s="25" t="str">
        <f aca="false">IF(A256="","",IF(OR(A256&lt;'Start Here'!$B$14,A256&gt;='Start Here'!$B$14+112),"",INT((A256-'Start Here'!$B$14)/7)+1))</f>
        <v/>
      </c>
      <c r="C256" s="26"/>
      <c r="D256" s="27"/>
      <c r="E256" s="28"/>
      <c r="F256" s="29" t="str">
        <f aca="false">IF(OR(D256="",E256="",N(D256)=0),"",E256/D256)</f>
        <v/>
      </c>
      <c r="G256" s="26"/>
      <c r="H256" s="26"/>
      <c r="I256" s="26"/>
      <c r="J256" s="26"/>
    </row>
    <row r="257" customFormat="false" ht="15" hidden="false" customHeight="false" outlineLevel="0" collapsed="false">
      <c r="A257" s="24"/>
      <c r="B257" s="25" t="str">
        <f aca="false">IF(A257="","",IF(OR(A257&lt;'Start Here'!$B$14,A257&gt;='Start Here'!$B$14+112),"",INT((A257-'Start Here'!$B$14)/7)+1))</f>
        <v/>
      </c>
      <c r="C257" s="26"/>
      <c r="D257" s="27"/>
      <c r="E257" s="28"/>
      <c r="F257" s="29" t="str">
        <f aca="false">IF(OR(D257="",E257="",N(D257)=0),"",E257/D257)</f>
        <v/>
      </c>
      <c r="G257" s="26"/>
      <c r="H257" s="26"/>
      <c r="I257" s="26"/>
      <c r="J257" s="26"/>
    </row>
    <row r="258" customFormat="false" ht="15" hidden="false" customHeight="false" outlineLevel="0" collapsed="false">
      <c r="A258" s="24"/>
      <c r="B258" s="25" t="str">
        <f aca="false">IF(A258="","",IF(OR(A258&lt;'Start Here'!$B$14,A258&gt;='Start Here'!$B$14+112),"",INT((A258-'Start Here'!$B$14)/7)+1))</f>
        <v/>
      </c>
      <c r="C258" s="26"/>
      <c r="D258" s="27"/>
      <c r="E258" s="28"/>
      <c r="F258" s="29" t="str">
        <f aca="false">IF(OR(D258="",E258="",N(D258)=0),"",E258/D258)</f>
        <v/>
      </c>
      <c r="G258" s="26"/>
      <c r="H258" s="26"/>
      <c r="I258" s="26"/>
      <c r="J258" s="26"/>
    </row>
    <row r="259" customFormat="false" ht="15" hidden="false" customHeight="false" outlineLevel="0" collapsed="false">
      <c r="A259" s="24"/>
      <c r="B259" s="25" t="str">
        <f aca="false">IF(A259="","",IF(OR(A259&lt;'Start Here'!$B$14,A259&gt;='Start Here'!$B$14+112),"",INT((A259-'Start Here'!$B$14)/7)+1))</f>
        <v/>
      </c>
      <c r="C259" s="26"/>
      <c r="D259" s="27"/>
      <c r="E259" s="28"/>
      <c r="F259" s="29" t="str">
        <f aca="false">IF(OR(D259="",E259="",N(D259)=0),"",E259/D259)</f>
        <v/>
      </c>
      <c r="G259" s="26"/>
      <c r="H259" s="26"/>
      <c r="I259" s="26"/>
      <c r="J259" s="26"/>
    </row>
    <row r="260" customFormat="false" ht="15" hidden="false" customHeight="false" outlineLevel="0" collapsed="false">
      <c r="A260" s="24"/>
      <c r="B260" s="25" t="str">
        <f aca="false">IF(A260="","",IF(OR(A260&lt;'Start Here'!$B$14,A260&gt;='Start Here'!$B$14+112),"",INT((A260-'Start Here'!$B$14)/7)+1))</f>
        <v/>
      </c>
      <c r="C260" s="26"/>
      <c r="D260" s="27"/>
      <c r="E260" s="28"/>
      <c r="F260" s="29" t="str">
        <f aca="false">IF(OR(D260="",E260="",N(D260)=0),"",E260/D260)</f>
        <v/>
      </c>
      <c r="G260" s="26"/>
      <c r="H260" s="26"/>
      <c r="I260" s="26"/>
      <c r="J260" s="26"/>
    </row>
    <row r="261" customFormat="false" ht="15" hidden="false" customHeight="false" outlineLevel="0" collapsed="false">
      <c r="A261" s="24"/>
      <c r="B261" s="25" t="str">
        <f aca="false">IF(A261="","",IF(OR(A261&lt;'Start Here'!$B$14,A261&gt;='Start Here'!$B$14+112),"",INT((A261-'Start Here'!$B$14)/7)+1))</f>
        <v/>
      </c>
      <c r="C261" s="26"/>
      <c r="D261" s="27"/>
      <c r="E261" s="28"/>
      <c r="F261" s="29" t="str">
        <f aca="false">IF(OR(D261="",E261="",N(D261)=0),"",E261/D261)</f>
        <v/>
      </c>
      <c r="G261" s="26"/>
      <c r="H261" s="26"/>
      <c r="I261" s="26"/>
      <c r="J261" s="26"/>
    </row>
    <row r="262" customFormat="false" ht="15" hidden="false" customHeight="false" outlineLevel="0" collapsed="false">
      <c r="A262" s="24"/>
      <c r="B262" s="25" t="str">
        <f aca="false">IF(A262="","",IF(OR(A262&lt;'Start Here'!$B$14,A262&gt;='Start Here'!$B$14+112),"",INT((A262-'Start Here'!$B$14)/7)+1))</f>
        <v/>
      </c>
      <c r="C262" s="26"/>
      <c r="D262" s="27"/>
      <c r="E262" s="28"/>
      <c r="F262" s="29" t="str">
        <f aca="false">IF(OR(D262="",E262="",N(D262)=0),"",E262/D262)</f>
        <v/>
      </c>
      <c r="G262" s="26"/>
      <c r="H262" s="26"/>
      <c r="I262" s="26"/>
      <c r="J262" s="26"/>
    </row>
    <row r="263" customFormat="false" ht="15" hidden="false" customHeight="false" outlineLevel="0" collapsed="false">
      <c r="A263" s="24"/>
      <c r="B263" s="25" t="str">
        <f aca="false">IF(A263="","",IF(OR(A263&lt;'Start Here'!$B$14,A263&gt;='Start Here'!$B$14+112),"",INT((A263-'Start Here'!$B$14)/7)+1))</f>
        <v/>
      </c>
      <c r="C263" s="26"/>
      <c r="D263" s="27"/>
      <c r="E263" s="28"/>
      <c r="F263" s="29" t="str">
        <f aca="false">IF(OR(D263="",E263="",N(D263)=0),"",E263/D263)</f>
        <v/>
      </c>
      <c r="G263" s="26"/>
      <c r="H263" s="26"/>
      <c r="I263" s="26"/>
      <c r="J263" s="26"/>
    </row>
    <row r="264" customFormat="false" ht="15" hidden="false" customHeight="false" outlineLevel="0" collapsed="false">
      <c r="A264" s="24"/>
      <c r="B264" s="25" t="str">
        <f aca="false">IF(A264="","",IF(OR(A264&lt;'Start Here'!$B$14,A264&gt;='Start Here'!$B$14+112),"",INT((A264-'Start Here'!$B$14)/7)+1))</f>
        <v/>
      </c>
      <c r="C264" s="26"/>
      <c r="D264" s="27"/>
      <c r="E264" s="28"/>
      <c r="F264" s="29" t="str">
        <f aca="false">IF(OR(D264="",E264="",N(D264)=0),"",E264/D264)</f>
        <v/>
      </c>
      <c r="G264" s="26"/>
      <c r="H264" s="26"/>
      <c r="I264" s="26"/>
      <c r="J264" s="26"/>
    </row>
    <row r="265" customFormat="false" ht="15" hidden="false" customHeight="false" outlineLevel="0" collapsed="false">
      <c r="A265" s="24"/>
      <c r="B265" s="25" t="str">
        <f aca="false">IF(A265="","",IF(OR(A265&lt;'Start Here'!$B$14,A265&gt;='Start Here'!$B$14+112),"",INT((A265-'Start Here'!$B$14)/7)+1))</f>
        <v/>
      </c>
      <c r="C265" s="26"/>
      <c r="D265" s="27"/>
      <c r="E265" s="28"/>
      <c r="F265" s="29" t="str">
        <f aca="false">IF(OR(D265="",E265="",N(D265)=0),"",E265/D265)</f>
        <v/>
      </c>
      <c r="G265" s="26"/>
      <c r="H265" s="26"/>
      <c r="I265" s="26"/>
      <c r="J265" s="26"/>
    </row>
    <row r="266" customFormat="false" ht="15" hidden="false" customHeight="false" outlineLevel="0" collapsed="false">
      <c r="A266" s="24"/>
      <c r="B266" s="25" t="str">
        <f aca="false">IF(A266="","",IF(OR(A266&lt;'Start Here'!$B$14,A266&gt;='Start Here'!$B$14+112),"",INT((A266-'Start Here'!$B$14)/7)+1))</f>
        <v/>
      </c>
      <c r="C266" s="26"/>
      <c r="D266" s="27"/>
      <c r="E266" s="28"/>
      <c r="F266" s="29" t="str">
        <f aca="false">IF(OR(D266="",E266="",N(D266)=0),"",E266/D266)</f>
        <v/>
      </c>
      <c r="G266" s="26"/>
      <c r="H266" s="26"/>
      <c r="I266" s="26"/>
      <c r="J266" s="26"/>
    </row>
    <row r="267" customFormat="false" ht="15" hidden="false" customHeight="false" outlineLevel="0" collapsed="false">
      <c r="A267" s="24"/>
      <c r="B267" s="25" t="str">
        <f aca="false">IF(A267="","",IF(OR(A267&lt;'Start Here'!$B$14,A267&gt;='Start Here'!$B$14+112),"",INT((A267-'Start Here'!$B$14)/7)+1))</f>
        <v/>
      </c>
      <c r="C267" s="26"/>
      <c r="D267" s="27"/>
      <c r="E267" s="28"/>
      <c r="F267" s="29" t="str">
        <f aca="false">IF(OR(D267="",E267="",N(D267)=0),"",E267/D267)</f>
        <v/>
      </c>
      <c r="G267" s="26"/>
      <c r="H267" s="26"/>
      <c r="I267" s="26"/>
      <c r="J267" s="26"/>
    </row>
    <row r="268" customFormat="false" ht="15" hidden="false" customHeight="false" outlineLevel="0" collapsed="false">
      <c r="A268" s="24"/>
      <c r="B268" s="25" t="str">
        <f aca="false">IF(A268="","",IF(OR(A268&lt;'Start Here'!$B$14,A268&gt;='Start Here'!$B$14+112),"",INT((A268-'Start Here'!$B$14)/7)+1))</f>
        <v/>
      </c>
      <c r="C268" s="26"/>
      <c r="D268" s="27"/>
      <c r="E268" s="28"/>
      <c r="F268" s="29" t="str">
        <f aca="false">IF(OR(D268="",E268="",N(D268)=0),"",E268/D268)</f>
        <v/>
      </c>
      <c r="G268" s="26"/>
      <c r="H268" s="26"/>
      <c r="I268" s="26"/>
      <c r="J268" s="26"/>
    </row>
    <row r="269" customFormat="false" ht="15" hidden="false" customHeight="false" outlineLevel="0" collapsed="false">
      <c r="A269" s="24"/>
      <c r="B269" s="25" t="str">
        <f aca="false">IF(A269="","",IF(OR(A269&lt;'Start Here'!$B$14,A269&gt;='Start Here'!$B$14+112),"",INT((A269-'Start Here'!$B$14)/7)+1))</f>
        <v/>
      </c>
      <c r="C269" s="26"/>
      <c r="D269" s="27"/>
      <c r="E269" s="28"/>
      <c r="F269" s="29" t="str">
        <f aca="false">IF(OR(D269="",E269="",N(D269)=0),"",E269/D269)</f>
        <v/>
      </c>
      <c r="G269" s="26"/>
      <c r="H269" s="26"/>
      <c r="I269" s="26"/>
      <c r="J269" s="26"/>
    </row>
    <row r="270" customFormat="false" ht="15" hidden="false" customHeight="false" outlineLevel="0" collapsed="false">
      <c r="A270" s="24"/>
      <c r="B270" s="25" t="str">
        <f aca="false">IF(A270="","",IF(OR(A270&lt;'Start Here'!$B$14,A270&gt;='Start Here'!$B$14+112),"",INT((A270-'Start Here'!$B$14)/7)+1))</f>
        <v/>
      </c>
      <c r="C270" s="26"/>
      <c r="D270" s="27"/>
      <c r="E270" s="28"/>
      <c r="F270" s="29" t="str">
        <f aca="false">IF(OR(D270="",E270="",N(D270)=0),"",E270/D270)</f>
        <v/>
      </c>
      <c r="G270" s="26"/>
      <c r="H270" s="26"/>
      <c r="I270" s="26"/>
      <c r="J270" s="26"/>
    </row>
    <row r="271" customFormat="false" ht="15" hidden="false" customHeight="false" outlineLevel="0" collapsed="false">
      <c r="A271" s="24"/>
      <c r="B271" s="25" t="str">
        <f aca="false">IF(A271="","",IF(OR(A271&lt;'Start Here'!$B$14,A271&gt;='Start Here'!$B$14+112),"",INT((A271-'Start Here'!$B$14)/7)+1))</f>
        <v/>
      </c>
      <c r="C271" s="26"/>
      <c r="D271" s="27"/>
      <c r="E271" s="28"/>
      <c r="F271" s="29" t="str">
        <f aca="false">IF(OR(D271="",E271="",N(D271)=0),"",E271/D271)</f>
        <v/>
      </c>
      <c r="G271" s="26"/>
      <c r="H271" s="26"/>
      <c r="I271" s="26"/>
      <c r="J271" s="26"/>
    </row>
    <row r="272" customFormat="false" ht="15" hidden="false" customHeight="false" outlineLevel="0" collapsed="false">
      <c r="A272" s="24"/>
      <c r="B272" s="25" t="str">
        <f aca="false">IF(A272="","",IF(OR(A272&lt;'Start Here'!$B$14,A272&gt;='Start Here'!$B$14+112),"",INT((A272-'Start Here'!$B$14)/7)+1))</f>
        <v/>
      </c>
      <c r="C272" s="26"/>
      <c r="D272" s="27"/>
      <c r="E272" s="28"/>
      <c r="F272" s="29" t="str">
        <f aca="false">IF(OR(D272="",E272="",N(D272)=0),"",E272/D272)</f>
        <v/>
      </c>
      <c r="G272" s="26"/>
      <c r="H272" s="26"/>
      <c r="I272" s="26"/>
      <c r="J272" s="26"/>
    </row>
    <row r="273" customFormat="false" ht="15" hidden="false" customHeight="false" outlineLevel="0" collapsed="false">
      <c r="A273" s="24"/>
      <c r="B273" s="25" t="str">
        <f aca="false">IF(A273="","",IF(OR(A273&lt;'Start Here'!$B$14,A273&gt;='Start Here'!$B$14+112),"",INT((A273-'Start Here'!$B$14)/7)+1))</f>
        <v/>
      </c>
      <c r="C273" s="26"/>
      <c r="D273" s="27"/>
      <c r="E273" s="28"/>
      <c r="F273" s="29" t="str">
        <f aca="false">IF(OR(D273="",E273="",N(D273)=0),"",E273/D273)</f>
        <v/>
      </c>
      <c r="G273" s="26"/>
      <c r="H273" s="26"/>
      <c r="I273" s="26"/>
      <c r="J273" s="26"/>
    </row>
    <row r="274" customFormat="false" ht="15" hidden="false" customHeight="false" outlineLevel="0" collapsed="false">
      <c r="A274" s="24"/>
      <c r="B274" s="25" t="str">
        <f aca="false">IF(A274="","",IF(OR(A274&lt;'Start Here'!$B$14,A274&gt;='Start Here'!$B$14+112),"",INT((A274-'Start Here'!$B$14)/7)+1))</f>
        <v/>
      </c>
      <c r="C274" s="26"/>
      <c r="D274" s="27"/>
      <c r="E274" s="28"/>
      <c r="F274" s="29" t="str">
        <f aca="false">IF(OR(D274="",E274="",N(D274)=0),"",E274/D274)</f>
        <v/>
      </c>
      <c r="G274" s="26"/>
      <c r="H274" s="26"/>
      <c r="I274" s="26"/>
      <c r="J274" s="26"/>
    </row>
    <row r="275" customFormat="false" ht="15" hidden="false" customHeight="false" outlineLevel="0" collapsed="false">
      <c r="A275" s="24"/>
      <c r="B275" s="25" t="str">
        <f aca="false">IF(A275="","",IF(OR(A275&lt;'Start Here'!$B$14,A275&gt;='Start Here'!$B$14+112),"",INT((A275-'Start Here'!$B$14)/7)+1))</f>
        <v/>
      </c>
      <c r="C275" s="26"/>
      <c r="D275" s="27"/>
      <c r="E275" s="28"/>
      <c r="F275" s="29" t="str">
        <f aca="false">IF(OR(D275="",E275="",N(D275)=0),"",E275/D275)</f>
        <v/>
      </c>
      <c r="G275" s="26"/>
      <c r="H275" s="26"/>
      <c r="I275" s="26"/>
      <c r="J275" s="26"/>
    </row>
    <row r="276" customFormat="false" ht="15" hidden="false" customHeight="false" outlineLevel="0" collapsed="false">
      <c r="A276" s="24"/>
      <c r="B276" s="25" t="str">
        <f aca="false">IF(A276="","",IF(OR(A276&lt;'Start Here'!$B$14,A276&gt;='Start Here'!$B$14+112),"",INT((A276-'Start Here'!$B$14)/7)+1))</f>
        <v/>
      </c>
      <c r="C276" s="26"/>
      <c r="D276" s="27"/>
      <c r="E276" s="28"/>
      <c r="F276" s="29" t="str">
        <f aca="false">IF(OR(D276="",E276="",N(D276)=0),"",E276/D276)</f>
        <v/>
      </c>
      <c r="G276" s="26"/>
      <c r="H276" s="26"/>
      <c r="I276" s="26"/>
      <c r="J276" s="26"/>
    </row>
    <row r="277" customFormat="false" ht="15" hidden="false" customHeight="false" outlineLevel="0" collapsed="false">
      <c r="A277" s="24"/>
      <c r="B277" s="25" t="str">
        <f aca="false">IF(A277="","",IF(OR(A277&lt;'Start Here'!$B$14,A277&gt;='Start Here'!$B$14+112),"",INT((A277-'Start Here'!$B$14)/7)+1))</f>
        <v/>
      </c>
      <c r="C277" s="26"/>
      <c r="D277" s="27"/>
      <c r="E277" s="28"/>
      <c r="F277" s="29" t="str">
        <f aca="false">IF(OR(D277="",E277="",N(D277)=0),"",E277/D277)</f>
        <v/>
      </c>
      <c r="G277" s="26"/>
      <c r="H277" s="26"/>
      <c r="I277" s="26"/>
      <c r="J277" s="26"/>
    </row>
    <row r="278" customFormat="false" ht="15" hidden="false" customHeight="false" outlineLevel="0" collapsed="false">
      <c r="A278" s="24"/>
      <c r="B278" s="25" t="str">
        <f aca="false">IF(A278="","",IF(OR(A278&lt;'Start Here'!$B$14,A278&gt;='Start Here'!$B$14+112),"",INT((A278-'Start Here'!$B$14)/7)+1))</f>
        <v/>
      </c>
      <c r="C278" s="26"/>
      <c r="D278" s="27"/>
      <c r="E278" s="28"/>
      <c r="F278" s="29" t="str">
        <f aca="false">IF(OR(D278="",E278="",N(D278)=0),"",E278/D278)</f>
        <v/>
      </c>
      <c r="G278" s="26"/>
      <c r="H278" s="26"/>
      <c r="I278" s="26"/>
      <c r="J278" s="26"/>
    </row>
    <row r="279" customFormat="false" ht="15" hidden="false" customHeight="false" outlineLevel="0" collapsed="false">
      <c r="A279" s="24"/>
      <c r="B279" s="25" t="str">
        <f aca="false">IF(A279="","",IF(OR(A279&lt;'Start Here'!$B$14,A279&gt;='Start Here'!$B$14+112),"",INT((A279-'Start Here'!$B$14)/7)+1))</f>
        <v/>
      </c>
      <c r="C279" s="26"/>
      <c r="D279" s="27"/>
      <c r="E279" s="28"/>
      <c r="F279" s="29" t="str">
        <f aca="false">IF(OR(D279="",E279="",N(D279)=0),"",E279/D279)</f>
        <v/>
      </c>
      <c r="G279" s="26"/>
      <c r="H279" s="26"/>
      <c r="I279" s="26"/>
      <c r="J279" s="26"/>
    </row>
    <row r="280" customFormat="false" ht="15" hidden="false" customHeight="false" outlineLevel="0" collapsed="false">
      <c r="A280" s="24"/>
      <c r="B280" s="25" t="str">
        <f aca="false">IF(A280="","",IF(OR(A280&lt;'Start Here'!$B$14,A280&gt;='Start Here'!$B$14+112),"",INT((A280-'Start Here'!$B$14)/7)+1))</f>
        <v/>
      </c>
      <c r="C280" s="26"/>
      <c r="D280" s="27"/>
      <c r="E280" s="28"/>
      <c r="F280" s="29" t="str">
        <f aca="false">IF(OR(D280="",E280="",N(D280)=0),"",E280/D280)</f>
        <v/>
      </c>
      <c r="G280" s="26"/>
      <c r="H280" s="26"/>
      <c r="I280" s="26"/>
      <c r="J280" s="26"/>
    </row>
    <row r="281" customFormat="false" ht="15" hidden="false" customHeight="false" outlineLevel="0" collapsed="false">
      <c r="A281" s="24"/>
      <c r="B281" s="25" t="str">
        <f aca="false">IF(A281="","",IF(OR(A281&lt;'Start Here'!$B$14,A281&gt;='Start Here'!$B$14+112),"",INT((A281-'Start Here'!$B$14)/7)+1))</f>
        <v/>
      </c>
      <c r="C281" s="26"/>
      <c r="D281" s="27"/>
      <c r="E281" s="28"/>
      <c r="F281" s="29" t="str">
        <f aca="false">IF(OR(D281="",E281="",N(D281)=0),"",E281/D281)</f>
        <v/>
      </c>
      <c r="G281" s="26"/>
      <c r="H281" s="26"/>
      <c r="I281" s="26"/>
      <c r="J281" s="26"/>
    </row>
    <row r="282" customFormat="false" ht="15" hidden="false" customHeight="false" outlineLevel="0" collapsed="false">
      <c r="A282" s="24"/>
      <c r="B282" s="25" t="str">
        <f aca="false">IF(A282="","",IF(OR(A282&lt;'Start Here'!$B$14,A282&gt;='Start Here'!$B$14+112),"",INT((A282-'Start Here'!$B$14)/7)+1))</f>
        <v/>
      </c>
      <c r="C282" s="26"/>
      <c r="D282" s="27"/>
      <c r="E282" s="28"/>
      <c r="F282" s="29" t="str">
        <f aca="false">IF(OR(D282="",E282="",N(D282)=0),"",E282/D282)</f>
        <v/>
      </c>
      <c r="G282" s="26"/>
      <c r="H282" s="26"/>
      <c r="I282" s="26"/>
      <c r="J282" s="26"/>
    </row>
    <row r="283" customFormat="false" ht="15" hidden="false" customHeight="false" outlineLevel="0" collapsed="false">
      <c r="A283" s="24"/>
      <c r="B283" s="25" t="str">
        <f aca="false">IF(A283="","",IF(OR(A283&lt;'Start Here'!$B$14,A283&gt;='Start Here'!$B$14+112),"",INT((A283-'Start Here'!$B$14)/7)+1))</f>
        <v/>
      </c>
      <c r="C283" s="26"/>
      <c r="D283" s="27"/>
      <c r="E283" s="28"/>
      <c r="F283" s="29" t="str">
        <f aca="false">IF(OR(D283="",E283="",N(D283)=0),"",E283/D283)</f>
        <v/>
      </c>
      <c r="G283" s="26"/>
      <c r="H283" s="26"/>
      <c r="I283" s="26"/>
      <c r="J283" s="26"/>
    </row>
    <row r="284" customFormat="false" ht="15" hidden="false" customHeight="false" outlineLevel="0" collapsed="false">
      <c r="A284" s="24"/>
      <c r="B284" s="25" t="str">
        <f aca="false">IF(A284="","",IF(OR(A284&lt;'Start Here'!$B$14,A284&gt;='Start Here'!$B$14+112),"",INT((A284-'Start Here'!$B$14)/7)+1))</f>
        <v/>
      </c>
      <c r="C284" s="26"/>
      <c r="D284" s="27"/>
      <c r="E284" s="28"/>
      <c r="F284" s="29" t="str">
        <f aca="false">IF(OR(D284="",E284="",N(D284)=0),"",E284/D284)</f>
        <v/>
      </c>
      <c r="G284" s="26"/>
      <c r="H284" s="26"/>
      <c r="I284" s="26"/>
      <c r="J284" s="26"/>
    </row>
    <row r="285" customFormat="false" ht="15" hidden="false" customHeight="false" outlineLevel="0" collapsed="false">
      <c r="A285" s="24"/>
      <c r="B285" s="25" t="str">
        <f aca="false">IF(A285="","",IF(OR(A285&lt;'Start Here'!$B$14,A285&gt;='Start Here'!$B$14+112),"",INT((A285-'Start Here'!$B$14)/7)+1))</f>
        <v/>
      </c>
      <c r="C285" s="26"/>
      <c r="D285" s="27"/>
      <c r="E285" s="28"/>
      <c r="F285" s="29" t="str">
        <f aca="false">IF(OR(D285="",E285="",N(D285)=0),"",E285/D285)</f>
        <v/>
      </c>
      <c r="G285" s="26"/>
      <c r="H285" s="26"/>
      <c r="I285" s="26"/>
      <c r="J285" s="26"/>
    </row>
    <row r="286" customFormat="false" ht="15" hidden="false" customHeight="false" outlineLevel="0" collapsed="false">
      <c r="A286" s="24"/>
      <c r="B286" s="25" t="str">
        <f aca="false">IF(A286="","",IF(OR(A286&lt;'Start Here'!$B$14,A286&gt;='Start Here'!$B$14+112),"",INT((A286-'Start Here'!$B$14)/7)+1))</f>
        <v/>
      </c>
      <c r="C286" s="26"/>
      <c r="D286" s="27"/>
      <c r="E286" s="28"/>
      <c r="F286" s="29" t="str">
        <f aca="false">IF(OR(D286="",E286="",N(D286)=0),"",E286/D286)</f>
        <v/>
      </c>
      <c r="G286" s="26"/>
      <c r="H286" s="26"/>
      <c r="I286" s="26"/>
      <c r="J286" s="26"/>
    </row>
    <row r="287" customFormat="false" ht="15" hidden="false" customHeight="false" outlineLevel="0" collapsed="false">
      <c r="A287" s="24"/>
      <c r="B287" s="25" t="str">
        <f aca="false">IF(A287="","",IF(OR(A287&lt;'Start Here'!$B$14,A287&gt;='Start Here'!$B$14+112),"",INT((A287-'Start Here'!$B$14)/7)+1))</f>
        <v/>
      </c>
      <c r="C287" s="26"/>
      <c r="D287" s="27"/>
      <c r="E287" s="28"/>
      <c r="F287" s="29" t="str">
        <f aca="false">IF(OR(D287="",E287="",N(D287)=0),"",E287/D287)</f>
        <v/>
      </c>
      <c r="G287" s="26"/>
      <c r="H287" s="26"/>
      <c r="I287" s="26"/>
      <c r="J287" s="26"/>
    </row>
    <row r="288" customFormat="false" ht="15" hidden="false" customHeight="false" outlineLevel="0" collapsed="false">
      <c r="A288" s="24"/>
      <c r="B288" s="25" t="str">
        <f aca="false">IF(A288="","",IF(OR(A288&lt;'Start Here'!$B$14,A288&gt;='Start Here'!$B$14+112),"",INT((A288-'Start Here'!$B$14)/7)+1))</f>
        <v/>
      </c>
      <c r="C288" s="26"/>
      <c r="D288" s="27"/>
      <c r="E288" s="28"/>
      <c r="F288" s="29" t="str">
        <f aca="false">IF(OR(D288="",E288="",N(D288)=0),"",E288/D288)</f>
        <v/>
      </c>
      <c r="G288" s="26"/>
      <c r="H288" s="26"/>
      <c r="I288" s="26"/>
      <c r="J288" s="26"/>
    </row>
    <row r="289" customFormat="false" ht="15" hidden="false" customHeight="false" outlineLevel="0" collapsed="false">
      <c r="A289" s="24"/>
      <c r="B289" s="25" t="str">
        <f aca="false">IF(A289="","",IF(OR(A289&lt;'Start Here'!$B$14,A289&gt;='Start Here'!$B$14+112),"",INT((A289-'Start Here'!$B$14)/7)+1))</f>
        <v/>
      </c>
      <c r="C289" s="26"/>
      <c r="D289" s="27"/>
      <c r="E289" s="28"/>
      <c r="F289" s="29" t="str">
        <f aca="false">IF(OR(D289="",E289="",N(D289)=0),"",E289/D289)</f>
        <v/>
      </c>
      <c r="G289" s="26"/>
      <c r="H289" s="26"/>
      <c r="I289" s="26"/>
      <c r="J289" s="26"/>
    </row>
    <row r="290" customFormat="false" ht="15" hidden="false" customHeight="false" outlineLevel="0" collapsed="false">
      <c r="A290" s="24"/>
      <c r="B290" s="25" t="str">
        <f aca="false">IF(A290="","",IF(OR(A290&lt;'Start Here'!$B$14,A290&gt;='Start Here'!$B$14+112),"",INT((A290-'Start Here'!$B$14)/7)+1))</f>
        <v/>
      </c>
      <c r="C290" s="26"/>
      <c r="D290" s="27"/>
      <c r="E290" s="28"/>
      <c r="F290" s="29" t="str">
        <f aca="false">IF(OR(D290="",E290="",N(D290)=0),"",E290/D290)</f>
        <v/>
      </c>
      <c r="G290" s="26"/>
      <c r="H290" s="26"/>
      <c r="I290" s="26"/>
      <c r="J290" s="26"/>
    </row>
    <row r="291" customFormat="false" ht="15" hidden="false" customHeight="false" outlineLevel="0" collapsed="false">
      <c r="A291" s="24"/>
      <c r="B291" s="25" t="str">
        <f aca="false">IF(A291="","",IF(OR(A291&lt;'Start Here'!$B$14,A291&gt;='Start Here'!$B$14+112),"",INT((A291-'Start Here'!$B$14)/7)+1))</f>
        <v/>
      </c>
      <c r="C291" s="26"/>
      <c r="D291" s="27"/>
      <c r="E291" s="28"/>
      <c r="F291" s="29" t="str">
        <f aca="false">IF(OR(D291="",E291="",N(D291)=0),"",E291/D291)</f>
        <v/>
      </c>
      <c r="G291" s="26"/>
      <c r="H291" s="26"/>
      <c r="I291" s="26"/>
      <c r="J291" s="26"/>
    </row>
    <row r="292" customFormat="false" ht="15" hidden="false" customHeight="false" outlineLevel="0" collapsed="false">
      <c r="A292" s="24"/>
      <c r="B292" s="25" t="str">
        <f aca="false">IF(A292="","",IF(OR(A292&lt;'Start Here'!$B$14,A292&gt;='Start Here'!$B$14+112),"",INT((A292-'Start Here'!$B$14)/7)+1))</f>
        <v/>
      </c>
      <c r="C292" s="26"/>
      <c r="D292" s="27"/>
      <c r="E292" s="28"/>
      <c r="F292" s="29" t="str">
        <f aca="false">IF(OR(D292="",E292="",N(D292)=0),"",E292/D292)</f>
        <v/>
      </c>
      <c r="G292" s="26"/>
      <c r="H292" s="26"/>
      <c r="I292" s="26"/>
      <c r="J292" s="26"/>
    </row>
    <row r="293" customFormat="false" ht="15" hidden="false" customHeight="false" outlineLevel="0" collapsed="false">
      <c r="A293" s="24"/>
      <c r="B293" s="25" t="str">
        <f aca="false">IF(A293="","",IF(OR(A293&lt;'Start Here'!$B$14,A293&gt;='Start Here'!$B$14+112),"",INT((A293-'Start Here'!$B$14)/7)+1))</f>
        <v/>
      </c>
      <c r="C293" s="26"/>
      <c r="D293" s="27"/>
      <c r="E293" s="28"/>
      <c r="F293" s="29" t="str">
        <f aca="false">IF(OR(D293="",E293="",N(D293)=0),"",E293/D293)</f>
        <v/>
      </c>
      <c r="G293" s="26"/>
      <c r="H293" s="26"/>
      <c r="I293" s="26"/>
      <c r="J293" s="26"/>
    </row>
    <row r="294" customFormat="false" ht="15" hidden="false" customHeight="false" outlineLevel="0" collapsed="false">
      <c r="A294" s="24"/>
      <c r="B294" s="25" t="str">
        <f aca="false">IF(A294="","",IF(OR(A294&lt;'Start Here'!$B$14,A294&gt;='Start Here'!$B$14+112),"",INT((A294-'Start Here'!$B$14)/7)+1))</f>
        <v/>
      </c>
      <c r="C294" s="26"/>
      <c r="D294" s="27"/>
      <c r="E294" s="28"/>
      <c r="F294" s="29" t="str">
        <f aca="false">IF(OR(D294="",E294="",N(D294)=0),"",E294/D294)</f>
        <v/>
      </c>
      <c r="G294" s="26"/>
      <c r="H294" s="26"/>
      <c r="I294" s="26"/>
      <c r="J294" s="26"/>
    </row>
    <row r="295" customFormat="false" ht="15" hidden="false" customHeight="false" outlineLevel="0" collapsed="false">
      <c r="A295" s="24"/>
      <c r="B295" s="25" t="str">
        <f aca="false">IF(A295="","",IF(OR(A295&lt;'Start Here'!$B$14,A295&gt;='Start Here'!$B$14+112),"",INT((A295-'Start Here'!$B$14)/7)+1))</f>
        <v/>
      </c>
      <c r="C295" s="26"/>
      <c r="D295" s="27"/>
      <c r="E295" s="28"/>
      <c r="F295" s="29" t="str">
        <f aca="false">IF(OR(D295="",E295="",N(D295)=0),"",E295/D295)</f>
        <v/>
      </c>
      <c r="G295" s="26"/>
      <c r="H295" s="26"/>
      <c r="I295" s="26"/>
      <c r="J295" s="26"/>
    </row>
    <row r="296" customFormat="false" ht="15" hidden="false" customHeight="false" outlineLevel="0" collapsed="false">
      <c r="A296" s="24"/>
      <c r="B296" s="25" t="str">
        <f aca="false">IF(A296="","",IF(OR(A296&lt;'Start Here'!$B$14,A296&gt;='Start Here'!$B$14+112),"",INT((A296-'Start Here'!$B$14)/7)+1))</f>
        <v/>
      </c>
      <c r="C296" s="26"/>
      <c r="D296" s="27"/>
      <c r="E296" s="28"/>
      <c r="F296" s="29" t="str">
        <f aca="false">IF(OR(D296="",E296="",N(D296)=0),"",E296/D296)</f>
        <v/>
      </c>
      <c r="G296" s="26"/>
      <c r="H296" s="26"/>
      <c r="I296" s="26"/>
      <c r="J296" s="26"/>
    </row>
    <row r="297" customFormat="false" ht="15" hidden="false" customHeight="false" outlineLevel="0" collapsed="false">
      <c r="A297" s="24"/>
      <c r="B297" s="25" t="str">
        <f aca="false">IF(A297="","",IF(OR(A297&lt;'Start Here'!$B$14,A297&gt;='Start Here'!$B$14+112),"",INT((A297-'Start Here'!$B$14)/7)+1))</f>
        <v/>
      </c>
      <c r="C297" s="26"/>
      <c r="D297" s="27"/>
      <c r="E297" s="28"/>
      <c r="F297" s="29" t="str">
        <f aca="false">IF(OR(D297="",E297="",N(D297)=0),"",E297/D297)</f>
        <v/>
      </c>
      <c r="G297" s="26"/>
      <c r="H297" s="26"/>
      <c r="I297" s="26"/>
      <c r="J297" s="26"/>
    </row>
    <row r="298" customFormat="false" ht="15" hidden="false" customHeight="false" outlineLevel="0" collapsed="false">
      <c r="A298" s="24"/>
      <c r="B298" s="25" t="str">
        <f aca="false">IF(A298="","",IF(OR(A298&lt;'Start Here'!$B$14,A298&gt;='Start Here'!$B$14+112),"",INT((A298-'Start Here'!$B$14)/7)+1))</f>
        <v/>
      </c>
      <c r="C298" s="26"/>
      <c r="D298" s="27"/>
      <c r="E298" s="28"/>
      <c r="F298" s="29" t="str">
        <f aca="false">IF(OR(D298="",E298="",N(D298)=0),"",E298/D298)</f>
        <v/>
      </c>
      <c r="G298" s="26"/>
      <c r="H298" s="26"/>
      <c r="I298" s="26"/>
      <c r="J298" s="26"/>
    </row>
    <row r="299" customFormat="false" ht="15" hidden="false" customHeight="false" outlineLevel="0" collapsed="false">
      <c r="A299" s="24"/>
      <c r="B299" s="25" t="str">
        <f aca="false">IF(A299="","",IF(OR(A299&lt;'Start Here'!$B$14,A299&gt;='Start Here'!$B$14+112),"",INT((A299-'Start Here'!$B$14)/7)+1))</f>
        <v/>
      </c>
      <c r="C299" s="26"/>
      <c r="D299" s="27"/>
      <c r="E299" s="28"/>
      <c r="F299" s="29" t="str">
        <f aca="false">IF(OR(D299="",E299="",N(D299)=0),"",E299/D299)</f>
        <v/>
      </c>
      <c r="G299" s="26"/>
      <c r="H299" s="26"/>
      <c r="I299" s="26"/>
      <c r="J299" s="26"/>
    </row>
    <row r="300" customFormat="false" ht="15" hidden="false" customHeight="false" outlineLevel="0" collapsed="false">
      <c r="A300" s="24"/>
      <c r="B300" s="25" t="str">
        <f aca="false">IF(A300="","",IF(OR(A300&lt;'Start Here'!$B$14,A300&gt;='Start Here'!$B$14+112),"",INT((A300-'Start Here'!$B$14)/7)+1))</f>
        <v/>
      </c>
      <c r="C300" s="26"/>
      <c r="D300" s="27"/>
      <c r="E300" s="28"/>
      <c r="F300" s="29" t="str">
        <f aca="false">IF(OR(D300="",E300="",N(D300)=0),"",E300/D300)</f>
        <v/>
      </c>
      <c r="G300" s="26"/>
      <c r="H300" s="26"/>
      <c r="I300" s="26"/>
      <c r="J300" s="26"/>
    </row>
    <row r="301" customFormat="false" ht="15" hidden="false" customHeight="false" outlineLevel="0" collapsed="false">
      <c r="A301" s="24"/>
      <c r="B301" s="25" t="str">
        <f aca="false">IF(A301="","",IF(OR(A301&lt;'Start Here'!$B$14,A301&gt;='Start Here'!$B$14+112),"",INT((A301-'Start Here'!$B$14)/7)+1))</f>
        <v/>
      </c>
      <c r="C301" s="26"/>
      <c r="D301" s="27"/>
      <c r="E301" s="28"/>
      <c r="F301" s="29" t="str">
        <f aca="false">IF(OR(D301="",E301="",N(D301)=0),"",E301/D301)</f>
        <v/>
      </c>
      <c r="G301" s="26"/>
      <c r="H301" s="26"/>
      <c r="I301" s="26"/>
      <c r="J301" s="26"/>
    </row>
    <row r="302" customFormat="false" ht="15" hidden="false" customHeight="false" outlineLevel="0" collapsed="false">
      <c r="A302" s="24"/>
      <c r="B302" s="25" t="str">
        <f aca="false">IF(A302="","",IF(OR(A302&lt;'Start Here'!$B$14,A302&gt;='Start Here'!$B$14+112),"",INT((A302-'Start Here'!$B$14)/7)+1))</f>
        <v/>
      </c>
      <c r="C302" s="26"/>
      <c r="D302" s="27"/>
      <c r="E302" s="28"/>
      <c r="F302" s="29" t="str">
        <f aca="false">IF(OR(D302="",E302="",N(D302)=0),"",E302/D302)</f>
        <v/>
      </c>
      <c r="G302" s="26"/>
      <c r="H302" s="26"/>
      <c r="I302" s="26"/>
      <c r="J302" s="26"/>
    </row>
    <row r="303" customFormat="false" ht="15" hidden="false" customHeight="false" outlineLevel="0" collapsed="false">
      <c r="A303" s="24"/>
      <c r="B303" s="25" t="str">
        <f aca="false">IF(A303="","",IF(OR(A303&lt;'Start Here'!$B$14,A303&gt;='Start Here'!$B$14+112),"",INT((A303-'Start Here'!$B$14)/7)+1))</f>
        <v/>
      </c>
      <c r="C303" s="26"/>
      <c r="D303" s="27"/>
      <c r="E303" s="28"/>
      <c r="F303" s="29" t="str">
        <f aca="false">IF(OR(D303="",E303="",N(D303)=0),"",E303/D303)</f>
        <v/>
      </c>
      <c r="G303" s="26"/>
      <c r="H303" s="26"/>
      <c r="I303" s="26"/>
      <c r="J303" s="26"/>
    </row>
    <row r="304" customFormat="false" ht="15" hidden="false" customHeight="false" outlineLevel="0" collapsed="false">
      <c r="A304" s="24"/>
      <c r="B304" s="25" t="str">
        <f aca="false">IF(A304="","",IF(OR(A304&lt;'Start Here'!$B$14,A304&gt;='Start Here'!$B$14+112),"",INT((A304-'Start Here'!$B$14)/7)+1))</f>
        <v/>
      </c>
      <c r="C304" s="26"/>
      <c r="D304" s="27"/>
      <c r="E304" s="28"/>
      <c r="F304" s="29" t="str">
        <f aca="false">IF(OR(D304="",E304="",N(D304)=0),"",E304/D304)</f>
        <v/>
      </c>
      <c r="G304" s="26"/>
      <c r="H304" s="26"/>
      <c r="I304" s="26"/>
      <c r="J304" s="26"/>
    </row>
    <row r="305" customFormat="false" ht="15" hidden="false" customHeight="false" outlineLevel="0" collapsed="false">
      <c r="A305" s="24"/>
      <c r="B305" s="25" t="str">
        <f aca="false">IF(A305="","",IF(OR(A305&lt;'Start Here'!$B$14,A305&gt;='Start Here'!$B$14+112),"",INT((A305-'Start Here'!$B$14)/7)+1))</f>
        <v/>
      </c>
      <c r="C305" s="26"/>
      <c r="D305" s="27"/>
      <c r="E305" s="28"/>
      <c r="F305" s="29" t="str">
        <f aca="false">IF(OR(D305="",E305="",N(D305)=0),"",E305/D305)</f>
        <v/>
      </c>
      <c r="G305" s="26"/>
      <c r="H305" s="26"/>
      <c r="I305" s="26"/>
      <c r="J305" s="26"/>
    </row>
    <row r="306" customFormat="false" ht="15" hidden="false" customHeight="false" outlineLevel="0" collapsed="false">
      <c r="A306" s="24"/>
      <c r="B306" s="25" t="str">
        <f aca="false">IF(A306="","",IF(OR(A306&lt;'Start Here'!$B$14,A306&gt;='Start Here'!$B$14+112),"",INT((A306-'Start Here'!$B$14)/7)+1))</f>
        <v/>
      </c>
      <c r="C306" s="26"/>
      <c r="D306" s="27"/>
      <c r="E306" s="28"/>
      <c r="F306" s="29" t="str">
        <f aca="false">IF(OR(D306="",E306="",N(D306)=0),"",E306/D306)</f>
        <v/>
      </c>
      <c r="G306" s="26"/>
      <c r="H306" s="26"/>
      <c r="I306" s="26"/>
      <c r="J306" s="26"/>
    </row>
    <row r="307" customFormat="false" ht="15" hidden="false" customHeight="false" outlineLevel="0" collapsed="false">
      <c r="A307" s="24"/>
      <c r="B307" s="25" t="str">
        <f aca="false">IF(A307="","",IF(OR(A307&lt;'Start Here'!$B$14,A307&gt;='Start Here'!$B$14+112),"",INT((A307-'Start Here'!$B$14)/7)+1))</f>
        <v/>
      </c>
      <c r="C307" s="26"/>
      <c r="D307" s="27"/>
      <c r="E307" s="28"/>
      <c r="F307" s="29" t="str">
        <f aca="false">IF(OR(D307="",E307="",N(D307)=0),"",E307/D307)</f>
        <v/>
      </c>
      <c r="G307" s="26"/>
      <c r="H307" s="26"/>
      <c r="I307" s="26"/>
      <c r="J307" s="26"/>
    </row>
    <row r="308" customFormat="false" ht="15" hidden="false" customHeight="false" outlineLevel="0" collapsed="false">
      <c r="A308" s="24"/>
      <c r="B308" s="25" t="str">
        <f aca="false">IF(A308="","",IF(OR(A308&lt;'Start Here'!$B$14,A308&gt;='Start Here'!$B$14+112),"",INT((A308-'Start Here'!$B$14)/7)+1))</f>
        <v/>
      </c>
      <c r="C308" s="26"/>
      <c r="D308" s="27"/>
      <c r="E308" s="28"/>
      <c r="F308" s="29" t="str">
        <f aca="false">IF(OR(D308="",E308="",N(D308)=0),"",E308/D308)</f>
        <v/>
      </c>
      <c r="G308" s="26"/>
      <c r="H308" s="26"/>
      <c r="I308" s="26"/>
      <c r="J308" s="26"/>
    </row>
    <row r="309" customFormat="false" ht="15" hidden="false" customHeight="false" outlineLevel="0" collapsed="false">
      <c r="A309" s="24"/>
      <c r="B309" s="25" t="str">
        <f aca="false">IF(A309="","",IF(OR(A309&lt;'Start Here'!$B$14,A309&gt;='Start Here'!$B$14+112),"",INT((A309-'Start Here'!$B$14)/7)+1))</f>
        <v/>
      </c>
      <c r="C309" s="26"/>
      <c r="D309" s="27"/>
      <c r="E309" s="28"/>
      <c r="F309" s="29" t="str">
        <f aca="false">IF(OR(D309="",E309="",N(D309)=0),"",E309/D309)</f>
        <v/>
      </c>
      <c r="G309" s="26"/>
      <c r="H309" s="26"/>
      <c r="I309" s="26"/>
      <c r="J309" s="26"/>
    </row>
    <row r="310" customFormat="false" ht="15" hidden="false" customHeight="false" outlineLevel="0" collapsed="false">
      <c r="A310" s="24"/>
      <c r="B310" s="25" t="str">
        <f aca="false">IF(A310="","",IF(OR(A310&lt;'Start Here'!$B$14,A310&gt;='Start Here'!$B$14+112),"",INT((A310-'Start Here'!$B$14)/7)+1))</f>
        <v/>
      </c>
      <c r="C310" s="26"/>
      <c r="D310" s="27"/>
      <c r="E310" s="28"/>
      <c r="F310" s="29" t="str">
        <f aca="false">IF(OR(D310="",E310="",N(D310)=0),"",E310/D310)</f>
        <v/>
      </c>
      <c r="G310" s="26"/>
      <c r="H310" s="26"/>
      <c r="I310" s="26"/>
      <c r="J310" s="26"/>
    </row>
    <row r="311" customFormat="false" ht="15" hidden="false" customHeight="false" outlineLevel="0" collapsed="false">
      <c r="A311" s="24"/>
      <c r="B311" s="25" t="str">
        <f aca="false">IF(A311="","",IF(OR(A311&lt;'Start Here'!$B$14,A311&gt;='Start Here'!$B$14+112),"",INT((A311-'Start Here'!$B$14)/7)+1))</f>
        <v/>
      </c>
      <c r="C311" s="26"/>
      <c r="D311" s="27"/>
      <c r="E311" s="28"/>
      <c r="F311" s="29" t="str">
        <f aca="false">IF(OR(D311="",E311="",N(D311)=0),"",E311/D311)</f>
        <v/>
      </c>
      <c r="G311" s="26"/>
      <c r="H311" s="26"/>
      <c r="I311" s="26"/>
      <c r="J311" s="26"/>
    </row>
    <row r="312" customFormat="false" ht="15" hidden="false" customHeight="false" outlineLevel="0" collapsed="false">
      <c r="A312" s="24"/>
      <c r="B312" s="25" t="str">
        <f aca="false">IF(A312="","",IF(OR(A312&lt;'Start Here'!$B$14,A312&gt;='Start Here'!$B$14+112),"",INT((A312-'Start Here'!$B$14)/7)+1))</f>
        <v/>
      </c>
      <c r="C312" s="26"/>
      <c r="D312" s="27"/>
      <c r="E312" s="28"/>
      <c r="F312" s="29" t="str">
        <f aca="false">IF(OR(D312="",E312="",N(D312)=0),"",E312/D312)</f>
        <v/>
      </c>
      <c r="G312" s="26"/>
      <c r="H312" s="26"/>
      <c r="I312" s="26"/>
      <c r="J312" s="26"/>
    </row>
    <row r="313" customFormat="false" ht="15" hidden="false" customHeight="false" outlineLevel="0" collapsed="false">
      <c r="A313" s="24"/>
      <c r="B313" s="25" t="str">
        <f aca="false">IF(A313="","",IF(OR(A313&lt;'Start Here'!$B$14,A313&gt;='Start Here'!$B$14+112),"",INT((A313-'Start Here'!$B$14)/7)+1))</f>
        <v/>
      </c>
      <c r="C313" s="26"/>
      <c r="D313" s="27"/>
      <c r="E313" s="28"/>
      <c r="F313" s="29" t="str">
        <f aca="false">IF(OR(D313="",E313="",N(D313)=0),"",E313/D313)</f>
        <v/>
      </c>
      <c r="G313" s="26"/>
      <c r="H313" s="26"/>
      <c r="I313" s="26"/>
      <c r="J313" s="26"/>
    </row>
    <row r="314" customFormat="false" ht="15" hidden="false" customHeight="false" outlineLevel="0" collapsed="false">
      <c r="A314" s="24"/>
      <c r="B314" s="25" t="str">
        <f aca="false">IF(A314="","",IF(OR(A314&lt;'Start Here'!$B$14,A314&gt;='Start Here'!$B$14+112),"",INT((A314-'Start Here'!$B$14)/7)+1))</f>
        <v/>
      </c>
      <c r="C314" s="26"/>
      <c r="D314" s="27"/>
      <c r="E314" s="28"/>
      <c r="F314" s="29" t="str">
        <f aca="false">IF(OR(D314="",E314="",N(D314)=0),"",E314/D314)</f>
        <v/>
      </c>
      <c r="G314" s="26"/>
      <c r="H314" s="26"/>
      <c r="I314" s="26"/>
      <c r="J314" s="26"/>
    </row>
    <row r="315" customFormat="false" ht="15" hidden="false" customHeight="false" outlineLevel="0" collapsed="false">
      <c r="A315" s="24"/>
      <c r="B315" s="25" t="str">
        <f aca="false">IF(A315="","",IF(OR(A315&lt;'Start Here'!$B$14,A315&gt;='Start Here'!$B$14+112),"",INT((A315-'Start Here'!$B$14)/7)+1))</f>
        <v/>
      </c>
      <c r="C315" s="26"/>
      <c r="D315" s="27"/>
      <c r="E315" s="28"/>
      <c r="F315" s="29" t="str">
        <f aca="false">IF(OR(D315="",E315="",N(D315)=0),"",E315/D315)</f>
        <v/>
      </c>
      <c r="G315" s="26"/>
      <c r="H315" s="26"/>
      <c r="I315" s="26"/>
      <c r="J315" s="26"/>
    </row>
    <row r="316" customFormat="false" ht="15" hidden="false" customHeight="false" outlineLevel="0" collapsed="false">
      <c r="A316" s="24"/>
      <c r="B316" s="25" t="str">
        <f aca="false">IF(A316="","",IF(OR(A316&lt;'Start Here'!$B$14,A316&gt;='Start Here'!$B$14+112),"",INT((A316-'Start Here'!$B$14)/7)+1))</f>
        <v/>
      </c>
      <c r="C316" s="26"/>
      <c r="D316" s="27"/>
      <c r="E316" s="28"/>
      <c r="F316" s="29" t="str">
        <f aca="false">IF(OR(D316="",E316="",N(D316)=0),"",E316/D316)</f>
        <v/>
      </c>
      <c r="G316" s="26"/>
      <c r="H316" s="26"/>
      <c r="I316" s="26"/>
      <c r="J316" s="26"/>
    </row>
    <row r="317" customFormat="false" ht="15" hidden="false" customHeight="false" outlineLevel="0" collapsed="false">
      <c r="A317" s="24"/>
      <c r="B317" s="25" t="str">
        <f aca="false">IF(A317="","",IF(OR(A317&lt;'Start Here'!$B$14,A317&gt;='Start Here'!$B$14+112),"",INT((A317-'Start Here'!$B$14)/7)+1))</f>
        <v/>
      </c>
      <c r="C317" s="26"/>
      <c r="D317" s="27"/>
      <c r="E317" s="28"/>
      <c r="F317" s="29" t="str">
        <f aca="false">IF(OR(D317="",E317="",N(D317)=0),"",E317/D317)</f>
        <v/>
      </c>
      <c r="G317" s="26"/>
      <c r="H317" s="26"/>
      <c r="I317" s="26"/>
      <c r="J317" s="26"/>
    </row>
    <row r="318" customFormat="false" ht="15" hidden="false" customHeight="false" outlineLevel="0" collapsed="false">
      <c r="A318" s="24"/>
      <c r="B318" s="25" t="str">
        <f aca="false">IF(A318="","",IF(OR(A318&lt;'Start Here'!$B$14,A318&gt;='Start Here'!$B$14+112),"",INT((A318-'Start Here'!$B$14)/7)+1))</f>
        <v/>
      </c>
      <c r="C318" s="26"/>
      <c r="D318" s="27"/>
      <c r="E318" s="28"/>
      <c r="F318" s="29" t="str">
        <f aca="false">IF(OR(D318="",E318="",N(D318)=0),"",E318/D318)</f>
        <v/>
      </c>
      <c r="G318" s="26"/>
      <c r="H318" s="26"/>
      <c r="I318" s="26"/>
      <c r="J318" s="26"/>
    </row>
    <row r="319" customFormat="false" ht="15" hidden="false" customHeight="false" outlineLevel="0" collapsed="false">
      <c r="A319" s="24"/>
      <c r="B319" s="25" t="str">
        <f aca="false">IF(A319="","",IF(OR(A319&lt;'Start Here'!$B$14,A319&gt;='Start Here'!$B$14+112),"",INT((A319-'Start Here'!$B$14)/7)+1))</f>
        <v/>
      </c>
      <c r="C319" s="26"/>
      <c r="D319" s="27"/>
      <c r="E319" s="28"/>
      <c r="F319" s="29" t="str">
        <f aca="false">IF(OR(D319="",E319="",N(D319)=0),"",E319/D319)</f>
        <v/>
      </c>
      <c r="G319" s="26"/>
      <c r="H319" s="26"/>
      <c r="I319" s="26"/>
      <c r="J319" s="26"/>
    </row>
    <row r="320" customFormat="false" ht="15" hidden="false" customHeight="false" outlineLevel="0" collapsed="false">
      <c r="A320" s="24"/>
      <c r="B320" s="25" t="str">
        <f aca="false">IF(A320="","",IF(OR(A320&lt;'Start Here'!$B$14,A320&gt;='Start Here'!$B$14+112),"",INT((A320-'Start Here'!$B$14)/7)+1))</f>
        <v/>
      </c>
      <c r="C320" s="26"/>
      <c r="D320" s="27"/>
      <c r="E320" s="28"/>
      <c r="F320" s="29" t="str">
        <f aca="false">IF(OR(D320="",E320="",N(D320)=0),"",E320/D320)</f>
        <v/>
      </c>
      <c r="G320" s="26"/>
      <c r="H320" s="26"/>
      <c r="I320" s="26"/>
      <c r="J320" s="26"/>
    </row>
    <row r="321" customFormat="false" ht="15" hidden="false" customHeight="false" outlineLevel="0" collapsed="false">
      <c r="A321" s="24"/>
      <c r="B321" s="25" t="str">
        <f aca="false">IF(A321="","",IF(OR(A321&lt;'Start Here'!$B$14,A321&gt;='Start Here'!$B$14+112),"",INT((A321-'Start Here'!$B$14)/7)+1))</f>
        <v/>
      </c>
      <c r="C321" s="26"/>
      <c r="D321" s="27"/>
      <c r="E321" s="28"/>
      <c r="F321" s="29" t="str">
        <f aca="false">IF(OR(D321="",E321="",N(D321)=0),"",E321/D321)</f>
        <v/>
      </c>
      <c r="G321" s="26"/>
      <c r="H321" s="26"/>
      <c r="I321" s="26"/>
      <c r="J321" s="26"/>
    </row>
    <row r="322" customFormat="false" ht="15" hidden="false" customHeight="false" outlineLevel="0" collapsed="false">
      <c r="A322" s="24"/>
      <c r="B322" s="25" t="str">
        <f aca="false">IF(A322="","",IF(OR(A322&lt;'Start Here'!$B$14,A322&gt;='Start Here'!$B$14+112),"",INT((A322-'Start Here'!$B$14)/7)+1))</f>
        <v/>
      </c>
      <c r="C322" s="26"/>
      <c r="D322" s="27"/>
      <c r="E322" s="28"/>
      <c r="F322" s="29" t="str">
        <f aca="false">IF(OR(D322="",E322="",N(D322)=0),"",E322/D322)</f>
        <v/>
      </c>
      <c r="G322" s="26"/>
      <c r="H322" s="26"/>
      <c r="I322" s="26"/>
      <c r="J322" s="26"/>
    </row>
    <row r="323" customFormat="false" ht="15" hidden="false" customHeight="false" outlineLevel="0" collapsed="false">
      <c r="A323" s="24"/>
      <c r="B323" s="25" t="str">
        <f aca="false">IF(A323="","",IF(OR(A323&lt;'Start Here'!$B$14,A323&gt;='Start Here'!$B$14+112),"",INT((A323-'Start Here'!$B$14)/7)+1))</f>
        <v/>
      </c>
      <c r="C323" s="26"/>
      <c r="D323" s="27"/>
      <c r="E323" s="28"/>
      <c r="F323" s="29" t="str">
        <f aca="false">IF(OR(D323="",E323="",N(D323)=0),"",E323/D323)</f>
        <v/>
      </c>
      <c r="G323" s="26"/>
      <c r="H323" s="26"/>
      <c r="I323" s="26"/>
      <c r="J323" s="26"/>
    </row>
    <row r="324" customFormat="false" ht="15" hidden="false" customHeight="false" outlineLevel="0" collapsed="false">
      <c r="A324" s="24"/>
      <c r="B324" s="25" t="str">
        <f aca="false">IF(A324="","",IF(OR(A324&lt;'Start Here'!$B$14,A324&gt;='Start Here'!$B$14+112),"",INT((A324-'Start Here'!$B$14)/7)+1))</f>
        <v/>
      </c>
      <c r="C324" s="26"/>
      <c r="D324" s="27"/>
      <c r="E324" s="28"/>
      <c r="F324" s="29" t="str">
        <f aca="false">IF(OR(D324="",E324="",N(D324)=0),"",E324/D324)</f>
        <v/>
      </c>
      <c r="G324" s="26"/>
      <c r="H324" s="26"/>
      <c r="I324" s="26"/>
      <c r="J324" s="26"/>
    </row>
    <row r="325" customFormat="false" ht="15" hidden="false" customHeight="false" outlineLevel="0" collapsed="false">
      <c r="A325" s="24"/>
      <c r="B325" s="25" t="str">
        <f aca="false">IF(A325="","",IF(OR(A325&lt;'Start Here'!$B$14,A325&gt;='Start Here'!$B$14+112),"",INT((A325-'Start Here'!$B$14)/7)+1))</f>
        <v/>
      </c>
      <c r="C325" s="26"/>
      <c r="D325" s="27"/>
      <c r="E325" s="28"/>
      <c r="F325" s="29" t="str">
        <f aca="false">IF(OR(D325="",E325="",N(D325)=0),"",E325/D325)</f>
        <v/>
      </c>
      <c r="G325" s="26"/>
      <c r="H325" s="26"/>
      <c r="I325" s="26"/>
      <c r="J325" s="26"/>
    </row>
    <row r="326" customFormat="false" ht="15" hidden="false" customHeight="false" outlineLevel="0" collapsed="false">
      <c r="A326" s="24"/>
      <c r="B326" s="25" t="str">
        <f aca="false">IF(A326="","",IF(OR(A326&lt;'Start Here'!$B$14,A326&gt;='Start Here'!$B$14+112),"",INT((A326-'Start Here'!$B$14)/7)+1))</f>
        <v/>
      </c>
      <c r="C326" s="26"/>
      <c r="D326" s="27"/>
      <c r="E326" s="28"/>
      <c r="F326" s="29" t="str">
        <f aca="false">IF(OR(D326="",E326="",N(D326)=0),"",E326/D326)</f>
        <v/>
      </c>
      <c r="G326" s="26"/>
      <c r="H326" s="26"/>
      <c r="I326" s="26"/>
      <c r="J326" s="26"/>
    </row>
    <row r="327" customFormat="false" ht="15" hidden="false" customHeight="false" outlineLevel="0" collapsed="false">
      <c r="A327" s="24"/>
      <c r="B327" s="25" t="str">
        <f aca="false">IF(A327="","",IF(OR(A327&lt;'Start Here'!$B$14,A327&gt;='Start Here'!$B$14+112),"",INT((A327-'Start Here'!$B$14)/7)+1))</f>
        <v/>
      </c>
      <c r="C327" s="26"/>
      <c r="D327" s="27"/>
      <c r="E327" s="28"/>
      <c r="F327" s="29" t="str">
        <f aca="false">IF(OR(D327="",E327="",N(D327)=0),"",E327/D327)</f>
        <v/>
      </c>
      <c r="G327" s="26"/>
      <c r="H327" s="26"/>
      <c r="I327" s="26"/>
      <c r="J327" s="26"/>
    </row>
    <row r="328" customFormat="false" ht="15" hidden="false" customHeight="false" outlineLevel="0" collapsed="false">
      <c r="A328" s="24"/>
      <c r="B328" s="25" t="str">
        <f aca="false">IF(A328="","",IF(OR(A328&lt;'Start Here'!$B$14,A328&gt;='Start Here'!$B$14+112),"",INT((A328-'Start Here'!$B$14)/7)+1))</f>
        <v/>
      </c>
      <c r="C328" s="26"/>
      <c r="D328" s="27"/>
      <c r="E328" s="28"/>
      <c r="F328" s="29" t="str">
        <f aca="false">IF(OR(D328="",E328="",N(D328)=0),"",E328/D328)</f>
        <v/>
      </c>
      <c r="G328" s="26"/>
      <c r="H328" s="26"/>
      <c r="I328" s="26"/>
      <c r="J328" s="26"/>
    </row>
    <row r="329" customFormat="false" ht="15" hidden="false" customHeight="false" outlineLevel="0" collapsed="false">
      <c r="A329" s="24"/>
      <c r="B329" s="25" t="str">
        <f aca="false">IF(A329="","",IF(OR(A329&lt;'Start Here'!$B$14,A329&gt;='Start Here'!$B$14+112),"",INT((A329-'Start Here'!$B$14)/7)+1))</f>
        <v/>
      </c>
      <c r="C329" s="26"/>
      <c r="D329" s="27"/>
      <c r="E329" s="28"/>
      <c r="F329" s="29" t="str">
        <f aca="false">IF(OR(D329="",E329="",N(D329)=0),"",E329/D329)</f>
        <v/>
      </c>
      <c r="G329" s="26"/>
      <c r="H329" s="26"/>
      <c r="I329" s="26"/>
      <c r="J329" s="26"/>
    </row>
    <row r="330" customFormat="false" ht="15" hidden="false" customHeight="false" outlineLevel="0" collapsed="false">
      <c r="A330" s="24"/>
      <c r="B330" s="25" t="str">
        <f aca="false">IF(A330="","",IF(OR(A330&lt;'Start Here'!$B$14,A330&gt;='Start Here'!$B$14+112),"",INT((A330-'Start Here'!$B$14)/7)+1))</f>
        <v/>
      </c>
      <c r="C330" s="26"/>
      <c r="D330" s="27"/>
      <c r="E330" s="28"/>
      <c r="F330" s="29" t="str">
        <f aca="false">IF(OR(D330="",E330="",N(D330)=0),"",E330/D330)</f>
        <v/>
      </c>
      <c r="G330" s="26"/>
      <c r="H330" s="26"/>
      <c r="I330" s="26"/>
      <c r="J330" s="26"/>
    </row>
    <row r="331" customFormat="false" ht="15" hidden="false" customHeight="false" outlineLevel="0" collapsed="false">
      <c r="A331" s="24"/>
      <c r="B331" s="25" t="str">
        <f aca="false">IF(A331="","",IF(OR(A331&lt;'Start Here'!$B$14,A331&gt;='Start Here'!$B$14+112),"",INT((A331-'Start Here'!$B$14)/7)+1))</f>
        <v/>
      </c>
      <c r="C331" s="26"/>
      <c r="D331" s="27"/>
      <c r="E331" s="28"/>
      <c r="F331" s="29" t="str">
        <f aca="false">IF(OR(D331="",E331="",N(D331)=0),"",E331/D331)</f>
        <v/>
      </c>
      <c r="G331" s="26"/>
      <c r="H331" s="26"/>
      <c r="I331" s="26"/>
      <c r="J331" s="26"/>
    </row>
    <row r="332" customFormat="false" ht="15" hidden="false" customHeight="false" outlineLevel="0" collapsed="false">
      <c r="A332" s="24"/>
      <c r="B332" s="25" t="str">
        <f aca="false">IF(A332="","",IF(OR(A332&lt;'Start Here'!$B$14,A332&gt;='Start Here'!$B$14+112),"",INT((A332-'Start Here'!$B$14)/7)+1))</f>
        <v/>
      </c>
      <c r="C332" s="26"/>
      <c r="D332" s="27"/>
      <c r="E332" s="28"/>
      <c r="F332" s="29" t="str">
        <f aca="false">IF(OR(D332="",E332="",N(D332)=0),"",E332/D332)</f>
        <v/>
      </c>
      <c r="G332" s="26"/>
      <c r="H332" s="26"/>
      <c r="I332" s="26"/>
      <c r="J332" s="26"/>
    </row>
    <row r="333" customFormat="false" ht="15" hidden="false" customHeight="false" outlineLevel="0" collapsed="false">
      <c r="A333" s="24"/>
      <c r="B333" s="25" t="str">
        <f aca="false">IF(A333="","",IF(OR(A333&lt;'Start Here'!$B$14,A333&gt;='Start Here'!$B$14+112),"",INT((A333-'Start Here'!$B$14)/7)+1))</f>
        <v/>
      </c>
      <c r="C333" s="26"/>
      <c r="D333" s="27"/>
      <c r="E333" s="28"/>
      <c r="F333" s="29" t="str">
        <f aca="false">IF(OR(D333="",E333="",N(D333)=0),"",E333/D333)</f>
        <v/>
      </c>
      <c r="G333" s="26"/>
      <c r="H333" s="26"/>
      <c r="I333" s="26"/>
      <c r="J333" s="26"/>
    </row>
    <row r="334" customFormat="false" ht="15" hidden="false" customHeight="false" outlineLevel="0" collapsed="false">
      <c r="A334" s="24"/>
      <c r="B334" s="25" t="str">
        <f aca="false">IF(A334="","",IF(OR(A334&lt;'Start Here'!$B$14,A334&gt;='Start Here'!$B$14+112),"",INT((A334-'Start Here'!$B$14)/7)+1))</f>
        <v/>
      </c>
      <c r="C334" s="26"/>
      <c r="D334" s="27"/>
      <c r="E334" s="28"/>
      <c r="F334" s="29" t="str">
        <f aca="false">IF(OR(D334="",E334="",N(D334)=0),"",E334/D334)</f>
        <v/>
      </c>
      <c r="G334" s="26"/>
      <c r="H334" s="26"/>
      <c r="I334" s="26"/>
      <c r="J334" s="26"/>
    </row>
    <row r="335" customFormat="false" ht="15" hidden="false" customHeight="false" outlineLevel="0" collapsed="false">
      <c r="A335" s="24"/>
      <c r="B335" s="25" t="str">
        <f aca="false">IF(A335="","",IF(OR(A335&lt;'Start Here'!$B$14,A335&gt;='Start Here'!$B$14+112),"",INT((A335-'Start Here'!$B$14)/7)+1))</f>
        <v/>
      </c>
      <c r="C335" s="26"/>
      <c r="D335" s="27"/>
      <c r="E335" s="28"/>
      <c r="F335" s="29" t="str">
        <f aca="false">IF(OR(D335="",E335="",N(D335)=0),"",E335/D335)</f>
        <v/>
      </c>
      <c r="G335" s="26"/>
      <c r="H335" s="26"/>
      <c r="I335" s="26"/>
      <c r="J335" s="26"/>
    </row>
    <row r="336" customFormat="false" ht="15" hidden="false" customHeight="false" outlineLevel="0" collapsed="false">
      <c r="A336" s="24"/>
      <c r="B336" s="25" t="str">
        <f aca="false">IF(A336="","",IF(OR(A336&lt;'Start Here'!$B$14,A336&gt;='Start Here'!$B$14+112),"",INT((A336-'Start Here'!$B$14)/7)+1))</f>
        <v/>
      </c>
      <c r="C336" s="26"/>
      <c r="D336" s="27"/>
      <c r="E336" s="28"/>
      <c r="F336" s="29" t="str">
        <f aca="false">IF(OR(D336="",E336="",N(D336)=0),"",E336/D336)</f>
        <v/>
      </c>
      <c r="G336" s="26"/>
      <c r="H336" s="26"/>
      <c r="I336" s="26"/>
      <c r="J336" s="26"/>
    </row>
    <row r="337" customFormat="false" ht="15" hidden="false" customHeight="false" outlineLevel="0" collapsed="false">
      <c r="A337" s="24"/>
      <c r="B337" s="25" t="str">
        <f aca="false">IF(A337="","",IF(OR(A337&lt;'Start Here'!$B$14,A337&gt;='Start Here'!$B$14+112),"",INT((A337-'Start Here'!$B$14)/7)+1))</f>
        <v/>
      </c>
      <c r="C337" s="26"/>
      <c r="D337" s="27"/>
      <c r="E337" s="28"/>
      <c r="F337" s="29" t="str">
        <f aca="false">IF(OR(D337="",E337="",N(D337)=0),"",E337/D337)</f>
        <v/>
      </c>
      <c r="G337" s="26"/>
      <c r="H337" s="26"/>
      <c r="I337" s="26"/>
      <c r="J337" s="26"/>
    </row>
    <row r="338" customFormat="false" ht="15" hidden="false" customHeight="false" outlineLevel="0" collapsed="false">
      <c r="A338" s="24"/>
      <c r="B338" s="25" t="str">
        <f aca="false">IF(A338="","",IF(OR(A338&lt;'Start Here'!$B$14,A338&gt;='Start Here'!$B$14+112),"",INT((A338-'Start Here'!$B$14)/7)+1))</f>
        <v/>
      </c>
      <c r="C338" s="26"/>
      <c r="D338" s="27"/>
      <c r="E338" s="28"/>
      <c r="F338" s="29" t="str">
        <f aca="false">IF(OR(D338="",E338="",N(D338)=0),"",E338/D338)</f>
        <v/>
      </c>
      <c r="G338" s="26"/>
      <c r="H338" s="26"/>
      <c r="I338" s="26"/>
      <c r="J338" s="26"/>
    </row>
    <row r="339" customFormat="false" ht="15" hidden="false" customHeight="false" outlineLevel="0" collapsed="false">
      <c r="A339" s="24"/>
      <c r="B339" s="25" t="str">
        <f aca="false">IF(A339="","",IF(OR(A339&lt;'Start Here'!$B$14,A339&gt;='Start Here'!$B$14+112),"",INT((A339-'Start Here'!$B$14)/7)+1))</f>
        <v/>
      </c>
      <c r="C339" s="26"/>
      <c r="D339" s="27"/>
      <c r="E339" s="28"/>
      <c r="F339" s="29" t="str">
        <f aca="false">IF(OR(D339="",E339="",N(D339)=0),"",E339/D339)</f>
        <v/>
      </c>
      <c r="G339" s="26"/>
      <c r="H339" s="26"/>
      <c r="I339" s="26"/>
      <c r="J339" s="26"/>
    </row>
    <row r="340" customFormat="false" ht="15" hidden="false" customHeight="false" outlineLevel="0" collapsed="false">
      <c r="A340" s="24"/>
      <c r="B340" s="25" t="str">
        <f aca="false">IF(A340="","",IF(OR(A340&lt;'Start Here'!$B$14,A340&gt;='Start Here'!$B$14+112),"",INT((A340-'Start Here'!$B$14)/7)+1))</f>
        <v/>
      </c>
      <c r="C340" s="26"/>
      <c r="D340" s="27"/>
      <c r="E340" s="28"/>
      <c r="F340" s="29" t="str">
        <f aca="false">IF(OR(D340="",E340="",N(D340)=0),"",E340/D340)</f>
        <v/>
      </c>
      <c r="G340" s="26"/>
      <c r="H340" s="26"/>
      <c r="I340" s="26"/>
      <c r="J340" s="26"/>
    </row>
    <row r="341" customFormat="false" ht="15" hidden="false" customHeight="false" outlineLevel="0" collapsed="false">
      <c r="A341" s="24"/>
      <c r="B341" s="25" t="str">
        <f aca="false">IF(A341="","",IF(OR(A341&lt;'Start Here'!$B$14,A341&gt;='Start Here'!$B$14+112),"",INT((A341-'Start Here'!$B$14)/7)+1))</f>
        <v/>
      </c>
      <c r="C341" s="26"/>
      <c r="D341" s="27"/>
      <c r="E341" s="28"/>
      <c r="F341" s="29" t="str">
        <f aca="false">IF(OR(D341="",E341="",N(D341)=0),"",E341/D341)</f>
        <v/>
      </c>
      <c r="G341" s="26"/>
      <c r="H341" s="26"/>
      <c r="I341" s="26"/>
      <c r="J341" s="26"/>
    </row>
    <row r="342" customFormat="false" ht="15" hidden="false" customHeight="false" outlineLevel="0" collapsed="false">
      <c r="A342" s="24"/>
      <c r="B342" s="25" t="str">
        <f aca="false">IF(A342="","",IF(OR(A342&lt;'Start Here'!$B$14,A342&gt;='Start Here'!$B$14+112),"",INT((A342-'Start Here'!$B$14)/7)+1))</f>
        <v/>
      </c>
      <c r="C342" s="26"/>
      <c r="D342" s="27"/>
      <c r="E342" s="28"/>
      <c r="F342" s="29" t="str">
        <f aca="false">IF(OR(D342="",E342="",N(D342)=0),"",E342/D342)</f>
        <v/>
      </c>
      <c r="G342" s="26"/>
      <c r="H342" s="26"/>
      <c r="I342" s="26"/>
      <c r="J342" s="26"/>
    </row>
    <row r="343" customFormat="false" ht="15" hidden="false" customHeight="false" outlineLevel="0" collapsed="false">
      <c r="A343" s="24"/>
      <c r="B343" s="25" t="str">
        <f aca="false">IF(A343="","",IF(OR(A343&lt;'Start Here'!$B$14,A343&gt;='Start Here'!$B$14+112),"",INT((A343-'Start Here'!$B$14)/7)+1))</f>
        <v/>
      </c>
      <c r="C343" s="26"/>
      <c r="D343" s="27"/>
      <c r="E343" s="28"/>
      <c r="F343" s="29" t="str">
        <f aca="false">IF(OR(D343="",E343="",N(D343)=0),"",E343/D343)</f>
        <v/>
      </c>
      <c r="G343" s="26"/>
      <c r="H343" s="26"/>
      <c r="I343" s="26"/>
      <c r="J343" s="26"/>
    </row>
    <row r="344" customFormat="false" ht="15" hidden="false" customHeight="false" outlineLevel="0" collapsed="false">
      <c r="A344" s="24"/>
      <c r="B344" s="25" t="str">
        <f aca="false">IF(A344="","",IF(OR(A344&lt;'Start Here'!$B$14,A344&gt;='Start Here'!$B$14+112),"",INT((A344-'Start Here'!$B$14)/7)+1))</f>
        <v/>
      </c>
      <c r="C344" s="26"/>
      <c r="D344" s="27"/>
      <c r="E344" s="28"/>
      <c r="F344" s="29" t="str">
        <f aca="false">IF(OR(D344="",E344="",N(D344)=0),"",E344/D344)</f>
        <v/>
      </c>
      <c r="G344" s="26"/>
      <c r="H344" s="26"/>
      <c r="I344" s="26"/>
      <c r="J344" s="26"/>
    </row>
    <row r="345" customFormat="false" ht="15" hidden="false" customHeight="false" outlineLevel="0" collapsed="false">
      <c r="A345" s="24"/>
      <c r="B345" s="25" t="str">
        <f aca="false">IF(A345="","",IF(OR(A345&lt;'Start Here'!$B$14,A345&gt;='Start Here'!$B$14+112),"",INT((A345-'Start Here'!$B$14)/7)+1))</f>
        <v/>
      </c>
      <c r="C345" s="26"/>
      <c r="D345" s="27"/>
      <c r="E345" s="28"/>
      <c r="F345" s="29" t="str">
        <f aca="false">IF(OR(D345="",E345="",N(D345)=0),"",E345/D345)</f>
        <v/>
      </c>
      <c r="G345" s="26"/>
      <c r="H345" s="26"/>
      <c r="I345" s="26"/>
      <c r="J345" s="26"/>
    </row>
    <row r="346" customFormat="false" ht="15" hidden="false" customHeight="false" outlineLevel="0" collapsed="false">
      <c r="A346" s="24"/>
      <c r="B346" s="25" t="str">
        <f aca="false">IF(A346="","",IF(OR(A346&lt;'Start Here'!$B$14,A346&gt;='Start Here'!$B$14+112),"",INT((A346-'Start Here'!$B$14)/7)+1))</f>
        <v/>
      </c>
      <c r="C346" s="26"/>
      <c r="D346" s="27"/>
      <c r="E346" s="28"/>
      <c r="F346" s="29" t="str">
        <f aca="false">IF(OR(D346="",E346="",N(D346)=0),"",E346/D346)</f>
        <v/>
      </c>
      <c r="G346" s="26"/>
      <c r="H346" s="26"/>
      <c r="I346" s="26"/>
      <c r="J346" s="26"/>
    </row>
    <row r="347" customFormat="false" ht="15" hidden="false" customHeight="false" outlineLevel="0" collapsed="false">
      <c r="A347" s="24"/>
      <c r="B347" s="25" t="str">
        <f aca="false">IF(A347="","",IF(OR(A347&lt;'Start Here'!$B$14,A347&gt;='Start Here'!$B$14+112),"",INT((A347-'Start Here'!$B$14)/7)+1))</f>
        <v/>
      </c>
      <c r="C347" s="26"/>
      <c r="D347" s="27"/>
      <c r="E347" s="28"/>
      <c r="F347" s="29" t="str">
        <f aca="false">IF(OR(D347="",E347="",N(D347)=0),"",E347/D347)</f>
        <v/>
      </c>
      <c r="G347" s="26"/>
      <c r="H347" s="26"/>
      <c r="I347" s="26"/>
      <c r="J347" s="26"/>
    </row>
    <row r="348" customFormat="false" ht="15" hidden="false" customHeight="false" outlineLevel="0" collapsed="false">
      <c r="A348" s="24"/>
      <c r="B348" s="25" t="str">
        <f aca="false">IF(A348="","",IF(OR(A348&lt;'Start Here'!$B$14,A348&gt;='Start Here'!$B$14+112),"",INT((A348-'Start Here'!$B$14)/7)+1))</f>
        <v/>
      </c>
      <c r="C348" s="26"/>
      <c r="D348" s="27"/>
      <c r="E348" s="28"/>
      <c r="F348" s="29" t="str">
        <f aca="false">IF(OR(D348="",E348="",N(D348)=0),"",E348/D348)</f>
        <v/>
      </c>
      <c r="G348" s="26"/>
      <c r="H348" s="26"/>
      <c r="I348" s="26"/>
      <c r="J348" s="26"/>
    </row>
    <row r="349" customFormat="false" ht="15" hidden="false" customHeight="false" outlineLevel="0" collapsed="false">
      <c r="A349" s="24"/>
      <c r="B349" s="25" t="str">
        <f aca="false">IF(A349="","",IF(OR(A349&lt;'Start Here'!$B$14,A349&gt;='Start Here'!$B$14+112),"",INT((A349-'Start Here'!$B$14)/7)+1))</f>
        <v/>
      </c>
      <c r="C349" s="26"/>
      <c r="D349" s="27"/>
      <c r="E349" s="28"/>
      <c r="F349" s="29" t="str">
        <f aca="false">IF(OR(D349="",E349="",N(D349)=0),"",E349/D349)</f>
        <v/>
      </c>
      <c r="G349" s="26"/>
      <c r="H349" s="26"/>
      <c r="I349" s="26"/>
      <c r="J349" s="26"/>
    </row>
    <row r="350" customFormat="false" ht="15" hidden="false" customHeight="false" outlineLevel="0" collapsed="false">
      <c r="A350" s="24"/>
      <c r="B350" s="25" t="str">
        <f aca="false">IF(A350="","",IF(OR(A350&lt;'Start Here'!$B$14,A350&gt;='Start Here'!$B$14+112),"",INT((A350-'Start Here'!$B$14)/7)+1))</f>
        <v/>
      </c>
      <c r="C350" s="26"/>
      <c r="D350" s="27"/>
      <c r="E350" s="28"/>
      <c r="F350" s="29" t="str">
        <f aca="false">IF(OR(D350="",E350="",N(D350)=0),"",E350/D350)</f>
        <v/>
      </c>
      <c r="G350" s="26"/>
      <c r="H350" s="26"/>
      <c r="I350" s="26"/>
      <c r="J350" s="26"/>
    </row>
    <row r="351" customFormat="false" ht="15" hidden="false" customHeight="false" outlineLevel="0" collapsed="false">
      <c r="A351" s="24"/>
      <c r="B351" s="25" t="str">
        <f aca="false">IF(A351="","",IF(OR(A351&lt;'Start Here'!$B$14,A351&gt;='Start Here'!$B$14+112),"",INT((A351-'Start Here'!$B$14)/7)+1))</f>
        <v/>
      </c>
      <c r="C351" s="26"/>
      <c r="D351" s="27"/>
      <c r="E351" s="28"/>
      <c r="F351" s="29" t="str">
        <f aca="false">IF(OR(D351="",E351="",N(D351)=0),"",E351/D351)</f>
        <v/>
      </c>
      <c r="G351" s="26"/>
      <c r="H351" s="26"/>
      <c r="I351" s="26"/>
      <c r="J351" s="26"/>
    </row>
    <row r="352" customFormat="false" ht="15" hidden="false" customHeight="false" outlineLevel="0" collapsed="false">
      <c r="A352" s="24"/>
      <c r="B352" s="25" t="str">
        <f aca="false">IF(A352="","",IF(OR(A352&lt;'Start Here'!$B$14,A352&gt;='Start Here'!$B$14+112),"",INT((A352-'Start Here'!$B$14)/7)+1))</f>
        <v/>
      </c>
      <c r="C352" s="26"/>
      <c r="D352" s="27"/>
      <c r="E352" s="28"/>
      <c r="F352" s="29" t="str">
        <f aca="false">IF(OR(D352="",E352="",N(D352)=0),"",E352/D352)</f>
        <v/>
      </c>
      <c r="G352" s="26"/>
      <c r="H352" s="26"/>
      <c r="I352" s="26"/>
      <c r="J352" s="26"/>
    </row>
    <row r="353" customFormat="false" ht="15" hidden="false" customHeight="false" outlineLevel="0" collapsed="false">
      <c r="A353" s="24"/>
      <c r="B353" s="25" t="str">
        <f aca="false">IF(A353="","",IF(OR(A353&lt;'Start Here'!$B$14,A353&gt;='Start Here'!$B$14+112),"",INT((A353-'Start Here'!$B$14)/7)+1))</f>
        <v/>
      </c>
      <c r="C353" s="26"/>
      <c r="D353" s="27"/>
      <c r="E353" s="28"/>
      <c r="F353" s="29" t="str">
        <f aca="false">IF(OR(D353="",E353="",N(D353)=0),"",E353/D353)</f>
        <v/>
      </c>
      <c r="G353" s="26"/>
      <c r="H353" s="26"/>
      <c r="I353" s="26"/>
      <c r="J353" s="26"/>
    </row>
    <row r="354" customFormat="false" ht="15" hidden="false" customHeight="false" outlineLevel="0" collapsed="false">
      <c r="A354" s="24"/>
      <c r="B354" s="25" t="str">
        <f aca="false">IF(A354="","",IF(OR(A354&lt;'Start Here'!$B$14,A354&gt;='Start Here'!$B$14+112),"",INT((A354-'Start Here'!$B$14)/7)+1))</f>
        <v/>
      </c>
      <c r="C354" s="26"/>
      <c r="D354" s="27"/>
      <c r="E354" s="28"/>
      <c r="F354" s="29" t="str">
        <f aca="false">IF(OR(D354="",E354="",N(D354)=0),"",E354/D354)</f>
        <v/>
      </c>
      <c r="G354" s="26"/>
      <c r="H354" s="26"/>
      <c r="I354" s="26"/>
      <c r="J354" s="26"/>
    </row>
    <row r="355" customFormat="false" ht="15" hidden="false" customHeight="false" outlineLevel="0" collapsed="false">
      <c r="A355" s="24"/>
      <c r="B355" s="25" t="str">
        <f aca="false">IF(A355="","",IF(OR(A355&lt;'Start Here'!$B$14,A355&gt;='Start Here'!$B$14+112),"",INT((A355-'Start Here'!$B$14)/7)+1))</f>
        <v/>
      </c>
      <c r="C355" s="26"/>
      <c r="D355" s="27"/>
      <c r="E355" s="28"/>
      <c r="F355" s="29" t="str">
        <f aca="false">IF(OR(D355="",E355="",N(D355)=0),"",E355/D355)</f>
        <v/>
      </c>
      <c r="G355" s="26"/>
      <c r="H355" s="26"/>
      <c r="I355" s="26"/>
      <c r="J355" s="26"/>
    </row>
    <row r="356" customFormat="false" ht="15" hidden="false" customHeight="false" outlineLevel="0" collapsed="false">
      <c r="A356" s="24"/>
      <c r="B356" s="25" t="str">
        <f aca="false">IF(A356="","",IF(OR(A356&lt;'Start Here'!$B$14,A356&gt;='Start Here'!$B$14+112),"",INT((A356-'Start Here'!$B$14)/7)+1))</f>
        <v/>
      </c>
      <c r="C356" s="26"/>
      <c r="D356" s="27"/>
      <c r="E356" s="28"/>
      <c r="F356" s="29" t="str">
        <f aca="false">IF(OR(D356="",E356="",N(D356)=0),"",E356/D356)</f>
        <v/>
      </c>
      <c r="G356" s="26"/>
      <c r="H356" s="26"/>
      <c r="I356" s="26"/>
      <c r="J356" s="26"/>
    </row>
    <row r="357" customFormat="false" ht="15" hidden="false" customHeight="false" outlineLevel="0" collapsed="false">
      <c r="A357" s="24"/>
      <c r="B357" s="25" t="str">
        <f aca="false">IF(A357="","",IF(OR(A357&lt;'Start Here'!$B$14,A357&gt;='Start Here'!$B$14+112),"",INT((A357-'Start Here'!$B$14)/7)+1))</f>
        <v/>
      </c>
      <c r="C357" s="26"/>
      <c r="D357" s="27"/>
      <c r="E357" s="28"/>
      <c r="F357" s="29" t="str">
        <f aca="false">IF(OR(D357="",E357="",N(D357)=0),"",E357/D357)</f>
        <v/>
      </c>
      <c r="G357" s="26"/>
      <c r="H357" s="26"/>
      <c r="I357" s="26"/>
      <c r="J357" s="26"/>
    </row>
    <row r="358" customFormat="false" ht="15" hidden="false" customHeight="false" outlineLevel="0" collapsed="false">
      <c r="A358" s="24"/>
      <c r="B358" s="25" t="str">
        <f aca="false">IF(A358="","",IF(OR(A358&lt;'Start Here'!$B$14,A358&gt;='Start Here'!$B$14+112),"",INT((A358-'Start Here'!$B$14)/7)+1))</f>
        <v/>
      </c>
      <c r="C358" s="26"/>
      <c r="D358" s="27"/>
      <c r="E358" s="28"/>
      <c r="F358" s="29" t="str">
        <f aca="false">IF(OR(D358="",E358="",N(D358)=0),"",E358/D358)</f>
        <v/>
      </c>
      <c r="G358" s="26"/>
      <c r="H358" s="26"/>
      <c r="I358" s="26"/>
      <c r="J358" s="26"/>
    </row>
    <row r="359" customFormat="false" ht="15" hidden="false" customHeight="false" outlineLevel="0" collapsed="false">
      <c r="A359" s="24"/>
      <c r="B359" s="25" t="str">
        <f aca="false">IF(A359="","",IF(OR(A359&lt;'Start Here'!$B$14,A359&gt;='Start Here'!$B$14+112),"",INT((A359-'Start Here'!$B$14)/7)+1))</f>
        <v/>
      </c>
      <c r="C359" s="26"/>
      <c r="D359" s="27"/>
      <c r="E359" s="28"/>
      <c r="F359" s="29" t="str">
        <f aca="false">IF(OR(D359="",E359="",N(D359)=0),"",E359/D359)</f>
        <v/>
      </c>
      <c r="G359" s="26"/>
      <c r="H359" s="26"/>
      <c r="I359" s="26"/>
      <c r="J359" s="26"/>
    </row>
    <row r="360" customFormat="false" ht="15" hidden="false" customHeight="false" outlineLevel="0" collapsed="false">
      <c r="A360" s="24"/>
      <c r="B360" s="25" t="str">
        <f aca="false">IF(A360="","",IF(OR(A360&lt;'Start Here'!$B$14,A360&gt;='Start Here'!$B$14+112),"",INT((A360-'Start Here'!$B$14)/7)+1))</f>
        <v/>
      </c>
      <c r="C360" s="26"/>
      <c r="D360" s="27"/>
      <c r="E360" s="28"/>
      <c r="F360" s="29" t="str">
        <f aca="false">IF(OR(D360="",E360="",N(D360)=0),"",E360/D360)</f>
        <v/>
      </c>
      <c r="G360" s="26"/>
      <c r="H360" s="26"/>
      <c r="I360" s="26"/>
      <c r="J360" s="26"/>
    </row>
    <row r="361" customFormat="false" ht="15" hidden="false" customHeight="false" outlineLevel="0" collapsed="false">
      <c r="A361" s="24"/>
      <c r="B361" s="25" t="str">
        <f aca="false">IF(A361="","",IF(OR(A361&lt;'Start Here'!$B$14,A361&gt;='Start Here'!$B$14+112),"",INT((A361-'Start Here'!$B$14)/7)+1))</f>
        <v/>
      </c>
      <c r="C361" s="26"/>
      <c r="D361" s="27"/>
      <c r="E361" s="28"/>
      <c r="F361" s="29" t="str">
        <f aca="false">IF(OR(D361="",E361="",N(D361)=0),"",E361/D361)</f>
        <v/>
      </c>
      <c r="G361" s="26"/>
      <c r="H361" s="26"/>
      <c r="I361" s="26"/>
      <c r="J361" s="26"/>
    </row>
    <row r="362" customFormat="false" ht="15" hidden="false" customHeight="false" outlineLevel="0" collapsed="false">
      <c r="A362" s="24"/>
      <c r="B362" s="25" t="str">
        <f aca="false">IF(A362="","",IF(OR(A362&lt;'Start Here'!$B$14,A362&gt;='Start Here'!$B$14+112),"",INT((A362-'Start Here'!$B$14)/7)+1))</f>
        <v/>
      </c>
      <c r="C362" s="26"/>
      <c r="D362" s="27"/>
      <c r="E362" s="28"/>
      <c r="F362" s="29" t="str">
        <f aca="false">IF(OR(D362="",E362="",N(D362)=0),"",E362/D362)</f>
        <v/>
      </c>
      <c r="G362" s="26"/>
      <c r="H362" s="26"/>
      <c r="I362" s="26"/>
      <c r="J362" s="26"/>
    </row>
    <row r="363" customFormat="false" ht="15" hidden="false" customHeight="false" outlineLevel="0" collapsed="false">
      <c r="A363" s="24"/>
      <c r="B363" s="25" t="str">
        <f aca="false">IF(A363="","",IF(OR(A363&lt;'Start Here'!$B$14,A363&gt;='Start Here'!$B$14+112),"",INT((A363-'Start Here'!$B$14)/7)+1))</f>
        <v/>
      </c>
      <c r="C363" s="26"/>
      <c r="D363" s="27"/>
      <c r="E363" s="28"/>
      <c r="F363" s="29" t="str">
        <f aca="false">IF(OR(D363="",E363="",N(D363)=0),"",E363/D363)</f>
        <v/>
      </c>
      <c r="G363" s="26"/>
      <c r="H363" s="26"/>
      <c r="I363" s="26"/>
      <c r="J363" s="26"/>
    </row>
    <row r="364" customFormat="false" ht="15" hidden="false" customHeight="false" outlineLevel="0" collapsed="false">
      <c r="A364" s="24"/>
      <c r="B364" s="25" t="str">
        <f aca="false">IF(A364="","",IF(OR(A364&lt;'Start Here'!$B$14,A364&gt;='Start Here'!$B$14+112),"",INT((A364-'Start Here'!$B$14)/7)+1))</f>
        <v/>
      </c>
      <c r="C364" s="26"/>
      <c r="D364" s="27"/>
      <c r="E364" s="28"/>
      <c r="F364" s="29" t="str">
        <f aca="false">IF(OR(D364="",E364="",N(D364)=0),"",E364/D364)</f>
        <v/>
      </c>
      <c r="G364" s="26"/>
      <c r="H364" s="26"/>
      <c r="I364" s="26"/>
      <c r="J364" s="26"/>
    </row>
    <row r="365" customFormat="false" ht="15" hidden="false" customHeight="false" outlineLevel="0" collapsed="false">
      <c r="A365" s="24"/>
      <c r="B365" s="25" t="str">
        <f aca="false">IF(A365="","",IF(OR(A365&lt;'Start Here'!$B$14,A365&gt;='Start Here'!$B$14+112),"",INT((A365-'Start Here'!$B$14)/7)+1))</f>
        <v/>
      </c>
      <c r="C365" s="26"/>
      <c r="D365" s="27"/>
      <c r="E365" s="28"/>
      <c r="F365" s="29" t="str">
        <f aca="false">IF(OR(D365="",E365="",N(D365)=0),"",E365/D365)</f>
        <v/>
      </c>
      <c r="G365" s="26"/>
      <c r="H365" s="26"/>
      <c r="I365" s="26"/>
      <c r="J365" s="26"/>
    </row>
    <row r="366" customFormat="false" ht="15" hidden="false" customHeight="false" outlineLevel="0" collapsed="false">
      <c r="A366" s="24"/>
      <c r="B366" s="25" t="str">
        <f aca="false">IF(A366="","",IF(OR(A366&lt;'Start Here'!$B$14,A366&gt;='Start Here'!$B$14+112),"",INT((A366-'Start Here'!$B$14)/7)+1))</f>
        <v/>
      </c>
      <c r="C366" s="26"/>
      <c r="D366" s="27"/>
      <c r="E366" s="28"/>
      <c r="F366" s="29" t="str">
        <f aca="false">IF(OR(D366="",E366="",N(D366)=0),"",E366/D366)</f>
        <v/>
      </c>
      <c r="G366" s="26"/>
      <c r="H366" s="26"/>
      <c r="I366" s="26"/>
      <c r="J366" s="26"/>
    </row>
    <row r="367" customFormat="false" ht="15" hidden="false" customHeight="false" outlineLevel="0" collapsed="false">
      <c r="A367" s="24"/>
      <c r="B367" s="25" t="str">
        <f aca="false">IF(A367="","",IF(OR(A367&lt;'Start Here'!$B$14,A367&gt;='Start Here'!$B$14+112),"",INT((A367-'Start Here'!$B$14)/7)+1))</f>
        <v/>
      </c>
      <c r="C367" s="26"/>
      <c r="D367" s="27"/>
      <c r="E367" s="28"/>
      <c r="F367" s="29" t="str">
        <f aca="false">IF(OR(D367="",E367="",N(D367)=0),"",E367/D367)</f>
        <v/>
      </c>
      <c r="G367" s="26"/>
      <c r="H367" s="26"/>
      <c r="I367" s="26"/>
      <c r="J367" s="26"/>
    </row>
    <row r="368" customFormat="false" ht="15" hidden="false" customHeight="false" outlineLevel="0" collapsed="false">
      <c r="A368" s="24"/>
      <c r="B368" s="25" t="str">
        <f aca="false">IF(A368="","",IF(OR(A368&lt;'Start Here'!$B$14,A368&gt;='Start Here'!$B$14+112),"",INT((A368-'Start Here'!$B$14)/7)+1))</f>
        <v/>
      </c>
      <c r="C368" s="26"/>
      <c r="D368" s="27"/>
      <c r="E368" s="28"/>
      <c r="F368" s="29" t="str">
        <f aca="false">IF(OR(D368="",E368="",N(D368)=0),"",E368/D368)</f>
        <v/>
      </c>
      <c r="G368" s="26"/>
      <c r="H368" s="26"/>
      <c r="I368" s="26"/>
      <c r="J368" s="26"/>
    </row>
    <row r="369" customFormat="false" ht="15" hidden="false" customHeight="false" outlineLevel="0" collapsed="false">
      <c r="A369" s="24"/>
      <c r="B369" s="25" t="str">
        <f aca="false">IF(A369="","",IF(OR(A369&lt;'Start Here'!$B$14,A369&gt;='Start Here'!$B$14+112),"",INT((A369-'Start Here'!$B$14)/7)+1))</f>
        <v/>
      </c>
      <c r="C369" s="26"/>
      <c r="D369" s="27"/>
      <c r="E369" s="28"/>
      <c r="F369" s="29" t="str">
        <f aca="false">IF(OR(D369="",E369="",N(D369)=0),"",E369/D369)</f>
        <v/>
      </c>
      <c r="G369" s="26"/>
      <c r="H369" s="26"/>
      <c r="I369" s="26"/>
      <c r="J369" s="26"/>
    </row>
    <row r="370" customFormat="false" ht="15" hidden="false" customHeight="false" outlineLevel="0" collapsed="false">
      <c r="A370" s="24"/>
      <c r="B370" s="25" t="str">
        <f aca="false">IF(A370="","",IF(OR(A370&lt;'Start Here'!$B$14,A370&gt;='Start Here'!$B$14+112),"",INT((A370-'Start Here'!$B$14)/7)+1))</f>
        <v/>
      </c>
      <c r="C370" s="26"/>
      <c r="D370" s="27"/>
      <c r="E370" s="28"/>
      <c r="F370" s="29" t="str">
        <f aca="false">IF(OR(D370="",E370="",N(D370)=0),"",E370/D370)</f>
        <v/>
      </c>
      <c r="G370" s="26"/>
      <c r="H370" s="26"/>
      <c r="I370" s="26"/>
      <c r="J370" s="26"/>
    </row>
    <row r="371" customFormat="false" ht="15" hidden="false" customHeight="false" outlineLevel="0" collapsed="false">
      <c r="A371" s="24"/>
      <c r="B371" s="25" t="str">
        <f aca="false">IF(A371="","",IF(OR(A371&lt;'Start Here'!$B$14,A371&gt;='Start Here'!$B$14+112),"",INT((A371-'Start Here'!$B$14)/7)+1))</f>
        <v/>
      </c>
      <c r="C371" s="26"/>
      <c r="D371" s="27"/>
      <c r="E371" s="28"/>
      <c r="F371" s="29" t="str">
        <f aca="false">IF(OR(D371="",E371="",N(D371)=0),"",E371/D371)</f>
        <v/>
      </c>
      <c r="G371" s="26"/>
      <c r="H371" s="26"/>
      <c r="I371" s="26"/>
      <c r="J371" s="26"/>
    </row>
    <row r="372" customFormat="false" ht="15" hidden="false" customHeight="false" outlineLevel="0" collapsed="false">
      <c r="A372" s="24"/>
      <c r="B372" s="25" t="str">
        <f aca="false">IF(A372="","",IF(OR(A372&lt;'Start Here'!$B$14,A372&gt;='Start Here'!$B$14+112),"",INT((A372-'Start Here'!$B$14)/7)+1))</f>
        <v/>
      </c>
      <c r="C372" s="26"/>
      <c r="D372" s="27"/>
      <c r="E372" s="28"/>
      <c r="F372" s="29" t="str">
        <f aca="false">IF(OR(D372="",E372="",N(D372)=0),"",E372/D372)</f>
        <v/>
      </c>
      <c r="G372" s="26"/>
      <c r="H372" s="26"/>
      <c r="I372" s="26"/>
      <c r="J372" s="26"/>
    </row>
    <row r="373" customFormat="false" ht="15" hidden="false" customHeight="false" outlineLevel="0" collapsed="false">
      <c r="A373" s="24"/>
      <c r="B373" s="25" t="str">
        <f aca="false">IF(A373="","",IF(OR(A373&lt;'Start Here'!$B$14,A373&gt;='Start Here'!$B$14+112),"",INT((A373-'Start Here'!$B$14)/7)+1))</f>
        <v/>
      </c>
      <c r="C373" s="26"/>
      <c r="D373" s="27"/>
      <c r="E373" s="28"/>
      <c r="F373" s="29" t="str">
        <f aca="false">IF(OR(D373="",E373="",N(D373)=0),"",E373/D373)</f>
        <v/>
      </c>
      <c r="G373" s="26"/>
      <c r="H373" s="26"/>
      <c r="I373" s="26"/>
      <c r="J373" s="26"/>
    </row>
    <row r="374" customFormat="false" ht="15" hidden="false" customHeight="false" outlineLevel="0" collapsed="false">
      <c r="A374" s="24"/>
      <c r="B374" s="25" t="str">
        <f aca="false">IF(A374="","",IF(OR(A374&lt;'Start Here'!$B$14,A374&gt;='Start Here'!$B$14+112),"",INT((A374-'Start Here'!$B$14)/7)+1))</f>
        <v/>
      </c>
      <c r="C374" s="26"/>
      <c r="D374" s="27"/>
      <c r="E374" s="28"/>
      <c r="F374" s="29" t="str">
        <f aca="false">IF(OR(D374="",E374="",N(D374)=0),"",E374/D374)</f>
        <v/>
      </c>
      <c r="G374" s="26"/>
      <c r="H374" s="26"/>
      <c r="I374" s="26"/>
      <c r="J374" s="26"/>
    </row>
    <row r="375" customFormat="false" ht="15" hidden="false" customHeight="false" outlineLevel="0" collapsed="false">
      <c r="A375" s="24"/>
      <c r="B375" s="25" t="str">
        <f aca="false">IF(A375="","",IF(OR(A375&lt;'Start Here'!$B$14,A375&gt;='Start Here'!$B$14+112),"",INT((A375-'Start Here'!$B$14)/7)+1))</f>
        <v/>
      </c>
      <c r="C375" s="26"/>
      <c r="D375" s="27"/>
      <c r="E375" s="28"/>
      <c r="F375" s="29" t="str">
        <f aca="false">IF(OR(D375="",E375="",N(D375)=0),"",E375/D375)</f>
        <v/>
      </c>
      <c r="G375" s="26"/>
      <c r="H375" s="26"/>
      <c r="I375" s="26"/>
      <c r="J375" s="26"/>
    </row>
    <row r="376" customFormat="false" ht="15" hidden="false" customHeight="false" outlineLevel="0" collapsed="false">
      <c r="A376" s="24"/>
      <c r="B376" s="25" t="str">
        <f aca="false">IF(A376="","",IF(OR(A376&lt;'Start Here'!$B$14,A376&gt;='Start Here'!$B$14+112),"",INT((A376-'Start Here'!$B$14)/7)+1))</f>
        <v/>
      </c>
      <c r="C376" s="26"/>
      <c r="D376" s="27"/>
      <c r="E376" s="28"/>
      <c r="F376" s="29" t="str">
        <f aca="false">IF(OR(D376="",E376="",N(D376)=0),"",E376/D376)</f>
        <v/>
      </c>
      <c r="G376" s="26"/>
      <c r="H376" s="26"/>
      <c r="I376" s="26"/>
      <c r="J376" s="26"/>
    </row>
    <row r="377" customFormat="false" ht="15" hidden="false" customHeight="false" outlineLevel="0" collapsed="false">
      <c r="A377" s="24"/>
      <c r="B377" s="25" t="str">
        <f aca="false">IF(A377="","",IF(OR(A377&lt;'Start Here'!$B$14,A377&gt;='Start Here'!$B$14+112),"",INT((A377-'Start Here'!$B$14)/7)+1))</f>
        <v/>
      </c>
      <c r="C377" s="26"/>
      <c r="D377" s="27"/>
      <c r="E377" s="28"/>
      <c r="F377" s="29" t="str">
        <f aca="false">IF(OR(D377="",E377="",N(D377)=0),"",E377/D377)</f>
        <v/>
      </c>
      <c r="G377" s="26"/>
      <c r="H377" s="26"/>
      <c r="I377" s="26"/>
      <c r="J377" s="26"/>
    </row>
    <row r="378" customFormat="false" ht="15" hidden="false" customHeight="false" outlineLevel="0" collapsed="false">
      <c r="A378" s="24"/>
      <c r="B378" s="25" t="str">
        <f aca="false">IF(A378="","",IF(OR(A378&lt;'Start Here'!$B$14,A378&gt;='Start Here'!$B$14+112),"",INT((A378-'Start Here'!$B$14)/7)+1))</f>
        <v/>
      </c>
      <c r="C378" s="26"/>
      <c r="D378" s="27"/>
      <c r="E378" s="28"/>
      <c r="F378" s="29" t="str">
        <f aca="false">IF(OR(D378="",E378="",N(D378)=0),"",E378/D378)</f>
        <v/>
      </c>
      <c r="G378" s="26"/>
      <c r="H378" s="26"/>
      <c r="I378" s="26"/>
      <c r="J378" s="26"/>
    </row>
    <row r="379" customFormat="false" ht="15" hidden="false" customHeight="false" outlineLevel="0" collapsed="false">
      <c r="A379" s="24"/>
      <c r="B379" s="25" t="str">
        <f aca="false">IF(A379="","",IF(OR(A379&lt;'Start Here'!$B$14,A379&gt;='Start Here'!$B$14+112),"",INT((A379-'Start Here'!$B$14)/7)+1))</f>
        <v/>
      </c>
      <c r="C379" s="26"/>
      <c r="D379" s="27"/>
      <c r="E379" s="28"/>
      <c r="F379" s="29" t="str">
        <f aca="false">IF(OR(D379="",E379="",N(D379)=0),"",E379/D379)</f>
        <v/>
      </c>
      <c r="G379" s="26"/>
      <c r="H379" s="26"/>
      <c r="I379" s="26"/>
      <c r="J379" s="26"/>
    </row>
    <row r="380" customFormat="false" ht="15" hidden="false" customHeight="false" outlineLevel="0" collapsed="false">
      <c r="A380" s="24"/>
      <c r="B380" s="25" t="str">
        <f aca="false">IF(A380="","",IF(OR(A380&lt;'Start Here'!$B$14,A380&gt;='Start Here'!$B$14+112),"",INT((A380-'Start Here'!$B$14)/7)+1))</f>
        <v/>
      </c>
      <c r="C380" s="26"/>
      <c r="D380" s="27"/>
      <c r="E380" s="28"/>
      <c r="F380" s="29" t="str">
        <f aca="false">IF(OR(D380="",E380="",N(D380)=0),"",E380/D380)</f>
        <v/>
      </c>
      <c r="G380" s="26"/>
      <c r="H380" s="26"/>
      <c r="I380" s="26"/>
      <c r="J380" s="26"/>
    </row>
    <row r="381" customFormat="false" ht="15" hidden="false" customHeight="false" outlineLevel="0" collapsed="false">
      <c r="A381" s="24"/>
      <c r="B381" s="25" t="str">
        <f aca="false">IF(A381="","",IF(OR(A381&lt;'Start Here'!$B$14,A381&gt;='Start Here'!$B$14+112),"",INT((A381-'Start Here'!$B$14)/7)+1))</f>
        <v/>
      </c>
      <c r="C381" s="26"/>
      <c r="D381" s="27"/>
      <c r="E381" s="28"/>
      <c r="F381" s="29" t="str">
        <f aca="false">IF(OR(D381="",E381="",N(D381)=0),"",E381/D381)</f>
        <v/>
      </c>
      <c r="G381" s="26"/>
      <c r="H381" s="26"/>
      <c r="I381" s="26"/>
      <c r="J381" s="26"/>
    </row>
    <row r="382" customFormat="false" ht="15" hidden="false" customHeight="false" outlineLevel="0" collapsed="false">
      <c r="A382" s="24"/>
      <c r="B382" s="25" t="str">
        <f aca="false">IF(A382="","",IF(OR(A382&lt;'Start Here'!$B$14,A382&gt;='Start Here'!$B$14+112),"",INT((A382-'Start Here'!$B$14)/7)+1))</f>
        <v/>
      </c>
      <c r="C382" s="26"/>
      <c r="D382" s="27"/>
      <c r="E382" s="28"/>
      <c r="F382" s="29" t="str">
        <f aca="false">IF(OR(D382="",E382="",N(D382)=0),"",E382/D382)</f>
        <v/>
      </c>
      <c r="G382" s="26"/>
      <c r="H382" s="26"/>
      <c r="I382" s="26"/>
      <c r="J382" s="26"/>
    </row>
    <row r="383" customFormat="false" ht="15" hidden="false" customHeight="false" outlineLevel="0" collapsed="false">
      <c r="A383" s="24"/>
      <c r="B383" s="25" t="str">
        <f aca="false">IF(A383="","",IF(OR(A383&lt;'Start Here'!$B$14,A383&gt;='Start Here'!$B$14+112),"",INT((A383-'Start Here'!$B$14)/7)+1))</f>
        <v/>
      </c>
      <c r="C383" s="26"/>
      <c r="D383" s="27"/>
      <c r="E383" s="28"/>
      <c r="F383" s="29" t="str">
        <f aca="false">IF(OR(D383="",E383="",N(D383)=0),"",E383/D383)</f>
        <v/>
      </c>
      <c r="G383" s="26"/>
      <c r="H383" s="26"/>
      <c r="I383" s="26"/>
      <c r="J383" s="26"/>
    </row>
    <row r="384" customFormat="false" ht="15" hidden="false" customHeight="false" outlineLevel="0" collapsed="false">
      <c r="A384" s="24"/>
      <c r="B384" s="25" t="str">
        <f aca="false">IF(A384="","",IF(OR(A384&lt;'Start Here'!$B$14,A384&gt;='Start Here'!$B$14+112),"",INT((A384-'Start Here'!$B$14)/7)+1))</f>
        <v/>
      </c>
      <c r="C384" s="26"/>
      <c r="D384" s="27"/>
      <c r="E384" s="28"/>
      <c r="F384" s="29" t="str">
        <f aca="false">IF(OR(D384="",E384="",N(D384)=0),"",E384/D384)</f>
        <v/>
      </c>
      <c r="G384" s="26"/>
      <c r="H384" s="26"/>
      <c r="I384" s="26"/>
      <c r="J384" s="26"/>
    </row>
    <row r="385" customFormat="false" ht="15" hidden="false" customHeight="false" outlineLevel="0" collapsed="false">
      <c r="A385" s="24"/>
      <c r="B385" s="25" t="str">
        <f aca="false">IF(A385="","",IF(OR(A385&lt;'Start Here'!$B$14,A385&gt;='Start Here'!$B$14+112),"",INT((A385-'Start Here'!$B$14)/7)+1))</f>
        <v/>
      </c>
      <c r="C385" s="26"/>
      <c r="D385" s="27"/>
      <c r="E385" s="28"/>
      <c r="F385" s="29" t="str">
        <f aca="false">IF(OR(D385="",E385="",N(D385)=0),"",E385/D385)</f>
        <v/>
      </c>
      <c r="G385" s="26"/>
      <c r="H385" s="26"/>
      <c r="I385" s="26"/>
      <c r="J385" s="26"/>
    </row>
    <row r="386" customFormat="false" ht="15" hidden="false" customHeight="false" outlineLevel="0" collapsed="false">
      <c r="A386" s="24"/>
      <c r="B386" s="25" t="str">
        <f aca="false">IF(A386="","",IF(OR(A386&lt;'Start Here'!$B$14,A386&gt;='Start Here'!$B$14+112),"",INT((A386-'Start Here'!$B$14)/7)+1))</f>
        <v/>
      </c>
      <c r="C386" s="26"/>
      <c r="D386" s="27"/>
      <c r="E386" s="28"/>
      <c r="F386" s="29" t="str">
        <f aca="false">IF(OR(D386="",E386="",N(D386)=0),"",E386/D386)</f>
        <v/>
      </c>
      <c r="G386" s="26"/>
      <c r="H386" s="26"/>
      <c r="I386" s="26"/>
      <c r="J386" s="26"/>
    </row>
    <row r="387" customFormat="false" ht="15" hidden="false" customHeight="false" outlineLevel="0" collapsed="false">
      <c r="A387" s="24"/>
      <c r="B387" s="25" t="str">
        <f aca="false">IF(A387="","",IF(OR(A387&lt;'Start Here'!$B$14,A387&gt;='Start Here'!$B$14+112),"",INT((A387-'Start Here'!$B$14)/7)+1))</f>
        <v/>
      </c>
      <c r="C387" s="26"/>
      <c r="D387" s="27"/>
      <c r="E387" s="28"/>
      <c r="F387" s="29" t="str">
        <f aca="false">IF(OR(D387="",E387="",N(D387)=0),"",E387/D387)</f>
        <v/>
      </c>
      <c r="G387" s="26"/>
      <c r="H387" s="26"/>
      <c r="I387" s="26"/>
      <c r="J387" s="26"/>
    </row>
    <row r="388" customFormat="false" ht="15" hidden="false" customHeight="false" outlineLevel="0" collapsed="false">
      <c r="A388" s="24"/>
      <c r="B388" s="25" t="str">
        <f aca="false">IF(A388="","",IF(OR(A388&lt;'Start Here'!$B$14,A388&gt;='Start Here'!$B$14+112),"",INT((A388-'Start Here'!$B$14)/7)+1))</f>
        <v/>
      </c>
      <c r="C388" s="26"/>
      <c r="D388" s="27"/>
      <c r="E388" s="28"/>
      <c r="F388" s="29" t="str">
        <f aca="false">IF(OR(D388="",E388="",N(D388)=0),"",E388/D388)</f>
        <v/>
      </c>
      <c r="G388" s="26"/>
      <c r="H388" s="26"/>
      <c r="I388" s="26"/>
      <c r="J388" s="26"/>
    </row>
    <row r="389" customFormat="false" ht="15" hidden="false" customHeight="false" outlineLevel="0" collapsed="false">
      <c r="A389" s="24"/>
      <c r="B389" s="25" t="str">
        <f aca="false">IF(A389="","",IF(OR(A389&lt;'Start Here'!$B$14,A389&gt;='Start Here'!$B$14+112),"",INT((A389-'Start Here'!$B$14)/7)+1))</f>
        <v/>
      </c>
      <c r="C389" s="26"/>
      <c r="D389" s="27"/>
      <c r="E389" s="28"/>
      <c r="F389" s="29" t="str">
        <f aca="false">IF(OR(D389="",E389="",N(D389)=0),"",E389/D389)</f>
        <v/>
      </c>
      <c r="G389" s="26"/>
      <c r="H389" s="26"/>
      <c r="I389" s="26"/>
      <c r="J389" s="26"/>
    </row>
    <row r="390" customFormat="false" ht="15" hidden="false" customHeight="false" outlineLevel="0" collapsed="false">
      <c r="A390" s="24"/>
      <c r="B390" s="25" t="str">
        <f aca="false">IF(A390="","",IF(OR(A390&lt;'Start Here'!$B$14,A390&gt;='Start Here'!$B$14+112),"",INT((A390-'Start Here'!$B$14)/7)+1))</f>
        <v/>
      </c>
      <c r="C390" s="26"/>
      <c r="D390" s="27"/>
      <c r="E390" s="28"/>
      <c r="F390" s="29" t="str">
        <f aca="false">IF(OR(D390="",E390="",N(D390)=0),"",E390/D390)</f>
        <v/>
      </c>
      <c r="G390" s="26"/>
      <c r="H390" s="26"/>
      <c r="I390" s="26"/>
      <c r="J390" s="26"/>
    </row>
    <row r="391" customFormat="false" ht="15" hidden="false" customHeight="false" outlineLevel="0" collapsed="false">
      <c r="A391" s="24"/>
      <c r="B391" s="25" t="str">
        <f aca="false">IF(A391="","",IF(OR(A391&lt;'Start Here'!$B$14,A391&gt;='Start Here'!$B$14+112),"",INT((A391-'Start Here'!$B$14)/7)+1))</f>
        <v/>
      </c>
      <c r="C391" s="26"/>
      <c r="D391" s="27"/>
      <c r="E391" s="28"/>
      <c r="F391" s="29" t="str">
        <f aca="false">IF(OR(D391="",E391="",N(D391)=0),"",E391/D391)</f>
        <v/>
      </c>
      <c r="G391" s="26"/>
      <c r="H391" s="26"/>
      <c r="I391" s="26"/>
      <c r="J391" s="26"/>
    </row>
    <row r="392" customFormat="false" ht="15" hidden="false" customHeight="false" outlineLevel="0" collapsed="false">
      <c r="A392" s="24"/>
      <c r="B392" s="25" t="str">
        <f aca="false">IF(A392="","",IF(OR(A392&lt;'Start Here'!$B$14,A392&gt;='Start Here'!$B$14+112),"",INT((A392-'Start Here'!$B$14)/7)+1))</f>
        <v/>
      </c>
      <c r="C392" s="26"/>
      <c r="D392" s="27"/>
      <c r="E392" s="28"/>
      <c r="F392" s="29" t="str">
        <f aca="false">IF(OR(D392="",E392="",N(D392)=0),"",E392/D392)</f>
        <v/>
      </c>
      <c r="G392" s="26"/>
      <c r="H392" s="26"/>
      <c r="I392" s="26"/>
      <c r="J392" s="26"/>
    </row>
    <row r="393" customFormat="false" ht="15" hidden="false" customHeight="false" outlineLevel="0" collapsed="false">
      <c r="A393" s="24"/>
      <c r="B393" s="25" t="str">
        <f aca="false">IF(A393="","",IF(OR(A393&lt;'Start Here'!$B$14,A393&gt;='Start Here'!$B$14+112),"",INT((A393-'Start Here'!$B$14)/7)+1))</f>
        <v/>
      </c>
      <c r="C393" s="26"/>
      <c r="D393" s="27"/>
      <c r="E393" s="28"/>
      <c r="F393" s="29" t="str">
        <f aca="false">IF(OR(D393="",E393="",N(D393)=0),"",E393/D393)</f>
        <v/>
      </c>
      <c r="G393" s="26"/>
      <c r="H393" s="26"/>
      <c r="I393" s="26"/>
      <c r="J393" s="26"/>
    </row>
    <row r="394" customFormat="false" ht="15" hidden="false" customHeight="false" outlineLevel="0" collapsed="false">
      <c r="A394" s="24"/>
      <c r="B394" s="25" t="str">
        <f aca="false">IF(A394="","",IF(OR(A394&lt;'Start Here'!$B$14,A394&gt;='Start Here'!$B$14+112),"",INT((A394-'Start Here'!$B$14)/7)+1))</f>
        <v/>
      </c>
      <c r="C394" s="26"/>
      <c r="D394" s="27"/>
      <c r="E394" s="28"/>
      <c r="F394" s="29" t="str">
        <f aca="false">IF(OR(D394="",E394="",N(D394)=0),"",E394/D394)</f>
        <v/>
      </c>
      <c r="G394" s="26"/>
      <c r="H394" s="26"/>
      <c r="I394" s="26"/>
      <c r="J394" s="26"/>
    </row>
    <row r="395" customFormat="false" ht="15" hidden="false" customHeight="false" outlineLevel="0" collapsed="false">
      <c r="A395" s="24"/>
      <c r="B395" s="25" t="str">
        <f aca="false">IF(A395="","",IF(OR(A395&lt;'Start Here'!$B$14,A395&gt;='Start Here'!$B$14+112),"",INT((A395-'Start Here'!$B$14)/7)+1))</f>
        <v/>
      </c>
      <c r="C395" s="26"/>
      <c r="D395" s="27"/>
      <c r="E395" s="28"/>
      <c r="F395" s="29" t="str">
        <f aca="false">IF(OR(D395="",E395="",N(D395)=0),"",E395/D395)</f>
        <v/>
      </c>
      <c r="G395" s="26"/>
      <c r="H395" s="26"/>
      <c r="I395" s="26"/>
      <c r="J395" s="26"/>
    </row>
    <row r="396" customFormat="false" ht="15" hidden="false" customHeight="false" outlineLevel="0" collapsed="false">
      <c r="A396" s="24"/>
      <c r="B396" s="25" t="str">
        <f aca="false">IF(A396="","",IF(OR(A396&lt;'Start Here'!$B$14,A396&gt;='Start Here'!$B$14+112),"",INT((A396-'Start Here'!$B$14)/7)+1))</f>
        <v/>
      </c>
      <c r="C396" s="26"/>
      <c r="D396" s="27"/>
      <c r="E396" s="28"/>
      <c r="F396" s="29" t="str">
        <f aca="false">IF(OR(D396="",E396="",N(D396)=0),"",E396/D396)</f>
        <v/>
      </c>
      <c r="G396" s="26"/>
      <c r="H396" s="26"/>
      <c r="I396" s="26"/>
      <c r="J396" s="26"/>
    </row>
    <row r="397" customFormat="false" ht="15" hidden="false" customHeight="false" outlineLevel="0" collapsed="false">
      <c r="A397" s="24"/>
      <c r="B397" s="25" t="str">
        <f aca="false">IF(A397="","",IF(OR(A397&lt;'Start Here'!$B$14,A397&gt;='Start Here'!$B$14+112),"",INT((A397-'Start Here'!$B$14)/7)+1))</f>
        <v/>
      </c>
      <c r="C397" s="26"/>
      <c r="D397" s="27"/>
      <c r="E397" s="28"/>
      <c r="F397" s="29" t="str">
        <f aca="false">IF(OR(D397="",E397="",N(D397)=0),"",E397/D397)</f>
        <v/>
      </c>
      <c r="G397" s="26"/>
      <c r="H397" s="26"/>
      <c r="I397" s="26"/>
      <c r="J397" s="26"/>
    </row>
    <row r="398" customFormat="false" ht="15" hidden="false" customHeight="false" outlineLevel="0" collapsed="false">
      <c r="A398" s="24"/>
      <c r="B398" s="25" t="str">
        <f aca="false">IF(A398="","",IF(OR(A398&lt;'Start Here'!$B$14,A398&gt;='Start Here'!$B$14+112),"",INT((A398-'Start Here'!$B$14)/7)+1))</f>
        <v/>
      </c>
      <c r="C398" s="26"/>
      <c r="D398" s="27"/>
      <c r="E398" s="28"/>
      <c r="F398" s="29" t="str">
        <f aca="false">IF(OR(D398="",E398="",N(D398)=0),"",E398/D398)</f>
        <v/>
      </c>
      <c r="G398" s="26"/>
      <c r="H398" s="26"/>
      <c r="I398" s="26"/>
      <c r="J398" s="26"/>
    </row>
    <row r="399" customFormat="false" ht="15" hidden="false" customHeight="false" outlineLevel="0" collapsed="false">
      <c r="A399" s="24"/>
      <c r="B399" s="25" t="str">
        <f aca="false">IF(A399="","",IF(OR(A399&lt;'Start Here'!$B$14,A399&gt;='Start Here'!$B$14+112),"",INT((A399-'Start Here'!$B$14)/7)+1))</f>
        <v/>
      </c>
      <c r="C399" s="26"/>
      <c r="D399" s="27"/>
      <c r="E399" s="28"/>
      <c r="F399" s="29" t="str">
        <f aca="false">IF(OR(D399="",E399="",N(D399)=0),"",E399/D399)</f>
        <v/>
      </c>
      <c r="G399" s="26"/>
      <c r="H399" s="26"/>
      <c r="I399" s="26"/>
      <c r="J399" s="26"/>
    </row>
    <row r="400" customFormat="false" ht="15" hidden="false" customHeight="false" outlineLevel="0" collapsed="false">
      <c r="A400" s="24"/>
      <c r="B400" s="25" t="str">
        <f aca="false">IF(A400="","",IF(OR(A400&lt;'Start Here'!$B$14,A400&gt;='Start Here'!$B$14+112),"",INT((A400-'Start Here'!$B$14)/7)+1))</f>
        <v/>
      </c>
      <c r="C400" s="26"/>
      <c r="D400" s="27"/>
      <c r="E400" s="28"/>
      <c r="F400" s="29" t="str">
        <f aca="false">IF(OR(D400="",E400="",N(D400)=0),"",E400/D400)</f>
        <v/>
      </c>
      <c r="G400" s="26"/>
      <c r="H400" s="26"/>
      <c r="I400" s="26"/>
      <c r="J400" s="26"/>
    </row>
    <row r="401" customFormat="false" ht="15" hidden="false" customHeight="false" outlineLevel="0" collapsed="false">
      <c r="A401" s="24"/>
      <c r="B401" s="25" t="str">
        <f aca="false">IF(A401="","",IF(OR(A401&lt;'Start Here'!$B$14,A401&gt;='Start Here'!$B$14+112),"",INT((A401-'Start Here'!$B$14)/7)+1))</f>
        <v/>
      </c>
      <c r="C401" s="26"/>
      <c r="D401" s="27"/>
      <c r="E401" s="28"/>
      <c r="F401" s="29" t="str">
        <f aca="false">IF(OR(D401="",E401="",N(D401)=0),"",E401/D401)</f>
        <v/>
      </c>
      <c r="G401" s="26"/>
      <c r="H401" s="26"/>
      <c r="I401" s="26"/>
      <c r="J401" s="26"/>
    </row>
    <row r="402" customFormat="false" ht="15" hidden="false" customHeight="false" outlineLevel="0" collapsed="false">
      <c r="A402" s="24"/>
      <c r="B402" s="25" t="str">
        <f aca="false">IF(A402="","",IF(OR(A402&lt;'Start Here'!$B$14,A402&gt;='Start Here'!$B$14+112),"",INT((A402-'Start Here'!$B$14)/7)+1))</f>
        <v/>
      </c>
      <c r="C402" s="26"/>
      <c r="D402" s="27"/>
      <c r="E402" s="28"/>
      <c r="F402" s="29" t="str">
        <f aca="false">IF(OR(D402="",E402="",N(D402)=0),"",E402/D402)</f>
        <v/>
      </c>
      <c r="G402" s="26"/>
      <c r="H402" s="26"/>
      <c r="I402" s="26"/>
      <c r="J402" s="26"/>
    </row>
    <row r="403" customFormat="false" ht="15" hidden="false" customHeight="false" outlineLevel="0" collapsed="false">
      <c r="A403" s="24"/>
      <c r="B403" s="25" t="str">
        <f aca="false">IF(A403="","",IF(OR(A403&lt;'Start Here'!$B$14,A403&gt;='Start Here'!$B$14+112),"",INT((A403-'Start Here'!$B$14)/7)+1))</f>
        <v/>
      </c>
      <c r="C403" s="26"/>
      <c r="D403" s="27"/>
      <c r="E403" s="28"/>
      <c r="F403" s="29" t="str">
        <f aca="false">IF(OR(D403="",E403="",N(D403)=0),"",E403/D403)</f>
        <v/>
      </c>
      <c r="G403" s="26"/>
      <c r="H403" s="26"/>
      <c r="I403" s="26"/>
      <c r="J403" s="26"/>
    </row>
    <row r="404" customFormat="false" ht="15" hidden="false" customHeight="false" outlineLevel="0" collapsed="false">
      <c r="A404" s="24"/>
      <c r="B404" s="25" t="str">
        <f aca="false">IF(A404="","",IF(OR(A404&lt;'Start Here'!$B$14,A404&gt;='Start Here'!$B$14+112),"",INT((A404-'Start Here'!$B$14)/7)+1))</f>
        <v/>
      </c>
      <c r="C404" s="26"/>
      <c r="D404" s="27"/>
      <c r="E404" s="28"/>
      <c r="F404" s="29" t="str">
        <f aca="false">IF(OR(D404="",E404="",N(D404)=0),"",E404/D404)</f>
        <v/>
      </c>
      <c r="G404" s="26"/>
      <c r="H404" s="26"/>
      <c r="I404" s="26"/>
      <c r="J404" s="26"/>
    </row>
    <row r="405" customFormat="false" ht="15" hidden="false" customHeight="false" outlineLevel="0" collapsed="false">
      <c r="A405" s="24"/>
      <c r="B405" s="25" t="str">
        <f aca="false">IF(A405="","",IF(OR(A405&lt;'Start Here'!$B$14,A405&gt;='Start Here'!$B$14+112),"",INT((A405-'Start Here'!$B$14)/7)+1))</f>
        <v/>
      </c>
      <c r="C405" s="26"/>
      <c r="D405" s="27"/>
      <c r="E405" s="28"/>
      <c r="F405" s="29" t="str">
        <f aca="false">IF(OR(D405="",E405="",N(D405)=0),"",E405/D405)</f>
        <v/>
      </c>
      <c r="G405" s="26"/>
      <c r="H405" s="26"/>
      <c r="I405" s="26"/>
      <c r="J405" s="26"/>
    </row>
    <row r="406" customFormat="false" ht="15" hidden="false" customHeight="false" outlineLevel="0" collapsed="false">
      <c r="A406" s="24"/>
      <c r="B406" s="25" t="str">
        <f aca="false">IF(A406="","",IF(OR(A406&lt;'Start Here'!$B$14,A406&gt;='Start Here'!$B$14+112),"",INT((A406-'Start Here'!$B$14)/7)+1))</f>
        <v/>
      </c>
      <c r="C406" s="26"/>
      <c r="D406" s="27"/>
      <c r="E406" s="28"/>
      <c r="F406" s="29" t="str">
        <f aca="false">IF(OR(D406="",E406="",N(D406)=0),"",E406/D406)</f>
        <v/>
      </c>
      <c r="G406" s="26"/>
      <c r="H406" s="26"/>
      <c r="I406" s="26"/>
      <c r="J406" s="26"/>
    </row>
    <row r="407" customFormat="false" ht="15" hidden="false" customHeight="false" outlineLevel="0" collapsed="false">
      <c r="A407" s="24"/>
      <c r="B407" s="25" t="str">
        <f aca="false">IF(A407="","",IF(OR(A407&lt;'Start Here'!$B$14,A407&gt;='Start Here'!$B$14+112),"",INT((A407-'Start Here'!$B$14)/7)+1))</f>
        <v/>
      </c>
      <c r="C407" s="26"/>
      <c r="D407" s="27"/>
      <c r="E407" s="28"/>
      <c r="F407" s="29" t="str">
        <f aca="false">IF(OR(D407="",E407="",N(D407)=0),"",E407/D407)</f>
        <v/>
      </c>
      <c r="G407" s="26"/>
      <c r="H407" s="26"/>
      <c r="I407" s="26"/>
      <c r="J407" s="26"/>
    </row>
  </sheetData>
  <dataValidations count="2">
    <dataValidation allowBlank="true" error="Please pick from the list." errorStyle="stop" operator="between" showDropDown="false" showErrorMessage="false" showInputMessage="false" sqref="C8:C407" type="list">
      <formula1>"Easy,Long run,Tempo,Intervals,Hills,Recovery,Race,Cross-training,Rest"</formula1>
      <formula2>0</formula2>
    </dataValidation>
    <dataValidation allowBlank="true" error="Please pick from the list." errorStyle="stop" operator="between" showDropDown="false" showErrorMessage="false" showInputMessage="false" sqref="H8:H407" type="list">
      <formula1>"1,2,3,4,5,6,7,8,9,10"</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40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7"/>
    <col collapsed="false" customWidth="true" hidden="false" outlineLevel="0" max="2" min="2" style="0" width="7"/>
    <col collapsed="false" customWidth="true" hidden="false" outlineLevel="0" max="3" min="3" style="0" width="11"/>
    <col collapsed="false" customWidth="true" hidden="false" outlineLevel="0" max="5" min="4" style="0" width="12"/>
    <col collapsed="false" customWidth="true" hidden="false" outlineLevel="0" max="6" min="6" style="0" width="10"/>
    <col collapsed="false" customWidth="true" hidden="false" outlineLevel="0" max="7" min="7" style="0" width="14"/>
    <col collapsed="false" customWidth="true" hidden="false" outlineLevel="0" max="8" min="8" style="0" width="24"/>
    <col collapsed="false" customWidth="true" hidden="false" outlineLevel="0" max="9" min="9" style="0" width="10"/>
    <col collapsed="false" customWidth="true" hidden="false" outlineLevel="0" max="10" min="10" style="0" width="32"/>
  </cols>
  <sheetData>
    <row r="1" customFormat="false" ht="19.7" hidden="false" customHeight="false" outlineLevel="0" collapsed="false">
      <c r="A1" s="22" t="s">
        <v>71</v>
      </c>
    </row>
    <row r="2" customFormat="false" ht="15" hidden="false" customHeight="false" outlineLevel="0" collapsed="false">
      <c r="A2" s="2" t="s">
        <v>72</v>
      </c>
    </row>
    <row r="4" customFormat="false" ht="15" hidden="false" customHeight="false" outlineLevel="0" collapsed="false">
      <c r="A4" s="8" t="s">
        <v>73</v>
      </c>
    </row>
    <row r="6" customFormat="false" ht="30" hidden="false" customHeight="true" outlineLevel="0" collapsed="false">
      <c r="A6" s="23" t="s">
        <v>47</v>
      </c>
      <c r="B6" s="23" t="s">
        <v>48</v>
      </c>
      <c r="C6" s="23" t="s">
        <v>74</v>
      </c>
      <c r="D6" s="23" t="s">
        <v>75</v>
      </c>
      <c r="E6" s="23" t="s">
        <v>76</v>
      </c>
      <c r="F6" s="23" t="s">
        <v>77</v>
      </c>
      <c r="G6" s="23" t="s">
        <v>78</v>
      </c>
      <c r="H6" s="23" t="s">
        <v>79</v>
      </c>
      <c r="I6" s="23" t="s">
        <v>80</v>
      </c>
      <c r="J6" s="23" t="s">
        <v>54</v>
      </c>
    </row>
    <row r="7" customFormat="false" ht="15" hidden="false" customHeight="false" outlineLevel="0" collapsed="false">
      <c r="A7" s="24" t="n">
        <v>46391</v>
      </c>
      <c r="B7" s="25" t="n">
        <f aca="false">IF(A7="","",IF(OR(A7&lt;'Start Here'!$B$14,A7&gt;='Start Here'!$B$14+112),"",INT((A7-'Start Here'!$B$14)/7)+1))</f>
        <v>1</v>
      </c>
      <c r="C7" s="30" t="n">
        <v>7.5</v>
      </c>
      <c r="D7" s="26" t="n">
        <v>4</v>
      </c>
      <c r="E7" s="26" t="n">
        <v>2</v>
      </c>
      <c r="F7" s="26" t="n">
        <v>4</v>
      </c>
      <c r="G7" s="26" t="n">
        <v>52</v>
      </c>
      <c r="H7" s="26"/>
      <c r="I7" s="26" t="s">
        <v>81</v>
      </c>
      <c r="J7" s="26"/>
    </row>
    <row r="8" customFormat="false" ht="15" hidden="false" customHeight="false" outlineLevel="0" collapsed="false">
      <c r="A8" s="24" t="n">
        <v>46393</v>
      </c>
      <c r="B8" s="25" t="n">
        <f aca="false">IF(A8="","",IF(OR(A8&lt;'Start Here'!$B$14,A8&gt;='Start Here'!$B$14+112),"",INT((A8-'Start Here'!$B$14)/7)+1))</f>
        <v>1</v>
      </c>
      <c r="C8" s="30" t="n">
        <v>6.5</v>
      </c>
      <c r="D8" s="26" t="n">
        <v>3</v>
      </c>
      <c r="E8" s="26" t="n">
        <v>3</v>
      </c>
      <c r="F8" s="26" t="n">
        <v>3</v>
      </c>
      <c r="G8" s="26" t="n">
        <v>53</v>
      </c>
      <c r="H8" s="26" t="s">
        <v>82</v>
      </c>
      <c r="I8" s="26" t="s">
        <v>81</v>
      </c>
      <c r="J8" s="26" t="s">
        <v>83</v>
      </c>
    </row>
    <row r="9" customFormat="false" ht="15" hidden="false" customHeight="false" outlineLevel="0" collapsed="false">
      <c r="A9" s="24" t="n">
        <v>46395</v>
      </c>
      <c r="B9" s="25" t="n">
        <f aca="false">IF(A9="","",IF(OR(A9&lt;'Start Here'!$B$14,A9&gt;='Start Here'!$B$14+112),"",INT((A9-'Start Here'!$B$14)/7)+1))</f>
        <v>1</v>
      </c>
      <c r="C9" s="30" t="n">
        <v>8</v>
      </c>
      <c r="D9" s="26" t="n">
        <v>4</v>
      </c>
      <c r="E9" s="26" t="n">
        <v>2</v>
      </c>
      <c r="F9" s="26" t="n">
        <v>4</v>
      </c>
      <c r="G9" s="26" t="n">
        <v>52</v>
      </c>
      <c r="H9" s="26"/>
      <c r="I9" s="26" t="s">
        <v>84</v>
      </c>
      <c r="J9" s="26" t="s">
        <v>85</v>
      </c>
    </row>
    <row r="10" customFormat="false" ht="15" hidden="false" customHeight="false" outlineLevel="0" collapsed="false">
      <c r="A10" s="24" t="n">
        <v>46398</v>
      </c>
      <c r="B10" s="25" t="n">
        <f aca="false">IF(A10="","",IF(OR(A10&lt;'Start Here'!$B$14,A10&gt;='Start Here'!$B$14+112),"",INT((A10-'Start Here'!$B$14)/7)+1))</f>
        <v>2</v>
      </c>
      <c r="C10" s="30" t="n">
        <v>7</v>
      </c>
      <c r="D10" s="26" t="n">
        <v>3</v>
      </c>
      <c r="E10" s="26" t="n">
        <v>3</v>
      </c>
      <c r="F10" s="26" t="n">
        <v>3</v>
      </c>
      <c r="G10" s="26" t="n">
        <v>54</v>
      </c>
      <c r="H10" s="26"/>
      <c r="I10" s="26" t="s">
        <v>81</v>
      </c>
      <c r="J10" s="26"/>
    </row>
    <row r="11" customFormat="false" ht="15" hidden="false" customHeight="false" outlineLevel="0" collapsed="false">
      <c r="A11" s="24" t="n">
        <v>46400</v>
      </c>
      <c r="B11" s="25" t="n">
        <f aca="false">IF(A11="","",IF(OR(A11&lt;'Start Here'!$B$14,A11&gt;='Start Here'!$B$14+112),"",INT((A11-'Start Here'!$B$14)/7)+1))</f>
        <v>2</v>
      </c>
      <c r="C11" s="30" t="n">
        <v>7.5</v>
      </c>
      <c r="D11" s="26" t="n">
        <v>4</v>
      </c>
      <c r="E11" s="26" t="n">
        <v>2</v>
      </c>
      <c r="F11" s="26" t="n">
        <v>4</v>
      </c>
      <c r="G11" s="26" t="n">
        <v>52</v>
      </c>
      <c r="H11" s="26"/>
      <c r="I11" s="26" t="s">
        <v>81</v>
      </c>
      <c r="J11" s="26"/>
    </row>
    <row r="12" customFormat="false" ht="15" hidden="false" customHeight="false" outlineLevel="0" collapsed="false">
      <c r="A12" s="24" t="n">
        <v>46402</v>
      </c>
      <c r="B12" s="25" t="n">
        <f aca="false">IF(A12="","",IF(OR(A12&lt;'Start Here'!$B$14,A12&gt;='Start Here'!$B$14+112),"",INT((A12-'Start Here'!$B$14)/7)+1))</f>
        <v>2</v>
      </c>
      <c r="C12" s="30" t="n">
        <v>6</v>
      </c>
      <c r="D12" s="26" t="n">
        <v>2</v>
      </c>
      <c r="E12" s="26" t="n">
        <v>4</v>
      </c>
      <c r="F12" s="26" t="n">
        <v>2</v>
      </c>
      <c r="G12" s="26" t="n">
        <v>56</v>
      </c>
      <c r="H12" s="26" t="s">
        <v>82</v>
      </c>
      <c r="I12" s="26" t="s">
        <v>81</v>
      </c>
      <c r="J12" s="26" t="s">
        <v>86</v>
      </c>
    </row>
    <row r="13" customFormat="false" ht="15" hidden="false" customHeight="false" outlineLevel="0" collapsed="false">
      <c r="A13" s="24" t="n">
        <v>46404</v>
      </c>
      <c r="B13" s="25" t="n">
        <f aca="false">IF(A13="","",IF(OR(A13&lt;'Start Here'!$B$14,A13&gt;='Start Here'!$B$14+112),"",INT((A13-'Start Here'!$B$14)/7)+1))</f>
        <v>2</v>
      </c>
      <c r="C13" s="30" t="n">
        <v>8</v>
      </c>
      <c r="D13" s="26" t="n">
        <v>5</v>
      </c>
      <c r="E13" s="26" t="n">
        <v>3</v>
      </c>
      <c r="F13" s="26" t="n">
        <v>4</v>
      </c>
      <c r="G13" s="26" t="n">
        <v>52</v>
      </c>
      <c r="H13" s="26"/>
      <c r="I13" s="26" t="s">
        <v>84</v>
      </c>
      <c r="J13" s="26"/>
    </row>
    <row r="14" customFormat="false" ht="15" hidden="false" customHeight="false" outlineLevel="0" collapsed="false">
      <c r="A14" s="24" t="n">
        <v>46405</v>
      </c>
      <c r="B14" s="25" t="n">
        <f aca="false">IF(A14="","",IF(OR(A14&lt;'Start Here'!$B$14,A14&gt;='Start Here'!$B$14+112),"",INT((A14-'Start Here'!$B$14)/7)+1))</f>
        <v>3</v>
      </c>
      <c r="C14" s="30" t="n">
        <v>7.5</v>
      </c>
      <c r="D14" s="26" t="n">
        <v>4</v>
      </c>
      <c r="E14" s="26" t="n">
        <v>3</v>
      </c>
      <c r="F14" s="26" t="n">
        <v>4</v>
      </c>
      <c r="G14" s="26" t="n">
        <v>53</v>
      </c>
      <c r="H14" s="26"/>
      <c r="I14" s="26" t="s">
        <v>81</v>
      </c>
      <c r="J14" s="26"/>
    </row>
    <row r="15" customFormat="false" ht="15" hidden="false" customHeight="false" outlineLevel="0" collapsed="false">
      <c r="A15" s="24" t="n">
        <v>46407</v>
      </c>
      <c r="B15" s="25" t="n">
        <f aca="false">IF(A15="","",IF(OR(A15&lt;'Start Here'!$B$14,A15&gt;='Start Here'!$B$14+112),"",INT((A15-'Start Here'!$B$14)/7)+1))</f>
        <v>3</v>
      </c>
      <c r="C15" s="30" t="n">
        <v>7</v>
      </c>
      <c r="D15" s="26" t="n">
        <v>3</v>
      </c>
      <c r="E15" s="26" t="n">
        <v>4</v>
      </c>
      <c r="F15" s="26" t="n">
        <v>3</v>
      </c>
      <c r="G15" s="26" t="n">
        <v>55</v>
      </c>
      <c r="H15" s="26" t="s">
        <v>87</v>
      </c>
      <c r="I15" s="26" t="s">
        <v>81</v>
      </c>
      <c r="J15" s="26" t="s">
        <v>88</v>
      </c>
    </row>
    <row r="16" customFormat="false" ht="15" hidden="false" customHeight="false" outlineLevel="0" collapsed="false">
      <c r="A16" s="24" t="n">
        <v>46412</v>
      </c>
      <c r="B16" s="25" t="n">
        <f aca="false">IF(A16="","",IF(OR(A16&lt;'Start Here'!$B$14,A16&gt;='Start Here'!$B$14+112),"",INT((A16-'Start Here'!$B$14)/7)+1))</f>
        <v>4</v>
      </c>
      <c r="C16" s="30" t="n">
        <v>7.5</v>
      </c>
      <c r="D16" s="26" t="n">
        <v>4</v>
      </c>
      <c r="E16" s="26" t="n">
        <v>3</v>
      </c>
      <c r="F16" s="26" t="n">
        <v>4</v>
      </c>
      <c r="G16" s="26" t="n">
        <v>53</v>
      </c>
      <c r="H16" s="26"/>
      <c r="I16" s="26" t="s">
        <v>81</v>
      </c>
      <c r="J16" s="26"/>
    </row>
    <row r="17" customFormat="false" ht="15" hidden="false" customHeight="false" outlineLevel="0" collapsed="false">
      <c r="A17" s="24" t="n">
        <v>46414</v>
      </c>
      <c r="B17" s="25" t="n">
        <f aca="false">IF(A17="","",IF(OR(A17&lt;'Start Here'!$B$14,A17&gt;='Start Here'!$B$14+112),"",INT((A17-'Start Here'!$B$14)/7)+1))</f>
        <v>4</v>
      </c>
      <c r="C17" s="30" t="n">
        <v>6.5</v>
      </c>
      <c r="D17" s="26" t="n">
        <v>3</v>
      </c>
      <c r="E17" s="26" t="n">
        <v>5</v>
      </c>
      <c r="F17" s="26" t="n">
        <v>2</v>
      </c>
      <c r="G17" s="26" t="n">
        <v>57</v>
      </c>
      <c r="H17" s="26" t="s">
        <v>82</v>
      </c>
      <c r="I17" s="26" t="s">
        <v>81</v>
      </c>
      <c r="J17" s="26" t="s">
        <v>89</v>
      </c>
    </row>
    <row r="18" customFormat="false" ht="15" hidden="false" customHeight="false" outlineLevel="0" collapsed="false">
      <c r="A18" s="24" t="n">
        <v>46416</v>
      </c>
      <c r="B18" s="25" t="n">
        <f aca="false">IF(A18="","",IF(OR(A18&lt;'Start Here'!$B$14,A18&gt;='Start Here'!$B$14+112),"",INT((A18-'Start Here'!$B$14)/7)+1))</f>
        <v>4</v>
      </c>
      <c r="C18" s="30" t="n">
        <v>8</v>
      </c>
      <c r="D18" s="26" t="n">
        <v>5</v>
      </c>
      <c r="E18" s="26" t="n">
        <v>3</v>
      </c>
      <c r="F18" s="26" t="n">
        <v>4</v>
      </c>
      <c r="G18" s="26" t="n">
        <v>52</v>
      </c>
      <c r="H18" s="26"/>
      <c r="I18" s="26" t="s">
        <v>84</v>
      </c>
      <c r="J18" s="26"/>
    </row>
    <row r="19" customFormat="false" ht="15" hidden="false" customHeight="false" outlineLevel="0" collapsed="false">
      <c r="A19" s="24"/>
      <c r="B19" s="25" t="str">
        <f aca="false">IF(A19="","",IF(OR(A19&lt;'Start Here'!$B$14,A19&gt;='Start Here'!$B$14+112),"",INT((A19-'Start Here'!$B$14)/7)+1))</f>
        <v/>
      </c>
      <c r="C19" s="30"/>
      <c r="D19" s="26"/>
      <c r="E19" s="26"/>
      <c r="F19" s="26"/>
      <c r="G19" s="26"/>
      <c r="H19" s="26"/>
      <c r="I19" s="26"/>
      <c r="J19" s="26"/>
    </row>
    <row r="20" customFormat="false" ht="15" hidden="false" customHeight="false" outlineLevel="0" collapsed="false">
      <c r="A20" s="24"/>
      <c r="B20" s="25" t="str">
        <f aca="false">IF(A20="","",IF(OR(A20&lt;'Start Here'!$B$14,A20&gt;='Start Here'!$B$14+112),"",INT((A20-'Start Here'!$B$14)/7)+1))</f>
        <v/>
      </c>
      <c r="C20" s="30"/>
      <c r="D20" s="26"/>
      <c r="E20" s="26"/>
      <c r="F20" s="26"/>
      <c r="G20" s="26"/>
      <c r="H20" s="26"/>
      <c r="I20" s="26"/>
      <c r="J20" s="26"/>
    </row>
    <row r="21" customFormat="false" ht="15" hidden="false" customHeight="false" outlineLevel="0" collapsed="false">
      <c r="A21" s="24"/>
      <c r="B21" s="25" t="str">
        <f aca="false">IF(A21="","",IF(OR(A21&lt;'Start Here'!$B$14,A21&gt;='Start Here'!$B$14+112),"",INT((A21-'Start Here'!$B$14)/7)+1))</f>
        <v/>
      </c>
      <c r="C21" s="30"/>
      <c r="D21" s="26"/>
      <c r="E21" s="26"/>
      <c r="F21" s="26"/>
      <c r="G21" s="26"/>
      <c r="H21" s="26"/>
      <c r="I21" s="26"/>
      <c r="J21" s="26"/>
    </row>
    <row r="22" customFormat="false" ht="15" hidden="false" customHeight="false" outlineLevel="0" collapsed="false">
      <c r="A22" s="24"/>
      <c r="B22" s="25" t="str">
        <f aca="false">IF(A22="","",IF(OR(A22&lt;'Start Here'!$B$14,A22&gt;='Start Here'!$B$14+112),"",INT((A22-'Start Here'!$B$14)/7)+1))</f>
        <v/>
      </c>
      <c r="C22" s="30"/>
      <c r="D22" s="26"/>
      <c r="E22" s="26"/>
      <c r="F22" s="26"/>
      <c r="G22" s="26"/>
      <c r="H22" s="26"/>
      <c r="I22" s="26"/>
      <c r="J22" s="26"/>
    </row>
    <row r="23" customFormat="false" ht="15" hidden="false" customHeight="false" outlineLevel="0" collapsed="false">
      <c r="A23" s="24"/>
      <c r="B23" s="25" t="str">
        <f aca="false">IF(A23="","",IF(OR(A23&lt;'Start Here'!$B$14,A23&gt;='Start Here'!$B$14+112),"",INT((A23-'Start Here'!$B$14)/7)+1))</f>
        <v/>
      </c>
      <c r="C23" s="30"/>
      <c r="D23" s="26"/>
      <c r="E23" s="26"/>
      <c r="F23" s="26"/>
      <c r="G23" s="26"/>
      <c r="H23" s="26"/>
      <c r="I23" s="26"/>
      <c r="J23" s="26"/>
    </row>
    <row r="24" customFormat="false" ht="15" hidden="false" customHeight="false" outlineLevel="0" collapsed="false">
      <c r="A24" s="24"/>
      <c r="B24" s="25" t="str">
        <f aca="false">IF(A24="","",IF(OR(A24&lt;'Start Here'!$B$14,A24&gt;='Start Here'!$B$14+112),"",INT((A24-'Start Here'!$B$14)/7)+1))</f>
        <v/>
      </c>
      <c r="C24" s="30"/>
      <c r="D24" s="26"/>
      <c r="E24" s="26"/>
      <c r="F24" s="26"/>
      <c r="G24" s="26"/>
      <c r="H24" s="26"/>
      <c r="I24" s="26"/>
      <c r="J24" s="26"/>
    </row>
    <row r="25" customFormat="false" ht="15" hidden="false" customHeight="false" outlineLevel="0" collapsed="false">
      <c r="A25" s="24"/>
      <c r="B25" s="25" t="str">
        <f aca="false">IF(A25="","",IF(OR(A25&lt;'Start Here'!$B$14,A25&gt;='Start Here'!$B$14+112),"",INT((A25-'Start Here'!$B$14)/7)+1))</f>
        <v/>
      </c>
      <c r="C25" s="30"/>
      <c r="D25" s="26"/>
      <c r="E25" s="26"/>
      <c r="F25" s="26"/>
      <c r="G25" s="26"/>
      <c r="H25" s="26"/>
      <c r="I25" s="26"/>
      <c r="J25" s="26"/>
    </row>
    <row r="26" customFormat="false" ht="15" hidden="false" customHeight="false" outlineLevel="0" collapsed="false">
      <c r="A26" s="24"/>
      <c r="B26" s="25" t="str">
        <f aca="false">IF(A26="","",IF(OR(A26&lt;'Start Here'!$B$14,A26&gt;='Start Here'!$B$14+112),"",INT((A26-'Start Here'!$B$14)/7)+1))</f>
        <v/>
      </c>
      <c r="C26" s="30"/>
      <c r="D26" s="26"/>
      <c r="E26" s="26"/>
      <c r="F26" s="26"/>
      <c r="G26" s="26"/>
      <c r="H26" s="26"/>
      <c r="I26" s="26"/>
      <c r="J26" s="26"/>
    </row>
    <row r="27" customFormat="false" ht="15" hidden="false" customHeight="false" outlineLevel="0" collapsed="false">
      <c r="A27" s="24"/>
      <c r="B27" s="25" t="str">
        <f aca="false">IF(A27="","",IF(OR(A27&lt;'Start Here'!$B$14,A27&gt;='Start Here'!$B$14+112),"",INT((A27-'Start Here'!$B$14)/7)+1))</f>
        <v/>
      </c>
      <c r="C27" s="30"/>
      <c r="D27" s="26"/>
      <c r="E27" s="26"/>
      <c r="F27" s="26"/>
      <c r="G27" s="26"/>
      <c r="H27" s="26"/>
      <c r="I27" s="26"/>
      <c r="J27" s="26"/>
    </row>
    <row r="28" customFormat="false" ht="15" hidden="false" customHeight="false" outlineLevel="0" collapsed="false">
      <c r="A28" s="24"/>
      <c r="B28" s="25" t="str">
        <f aca="false">IF(A28="","",IF(OR(A28&lt;'Start Here'!$B$14,A28&gt;='Start Here'!$B$14+112),"",INT((A28-'Start Here'!$B$14)/7)+1))</f>
        <v/>
      </c>
      <c r="C28" s="30"/>
      <c r="D28" s="26"/>
      <c r="E28" s="26"/>
      <c r="F28" s="26"/>
      <c r="G28" s="26"/>
      <c r="H28" s="26"/>
      <c r="I28" s="26"/>
      <c r="J28" s="26"/>
    </row>
    <row r="29" customFormat="false" ht="15" hidden="false" customHeight="false" outlineLevel="0" collapsed="false">
      <c r="A29" s="24"/>
      <c r="B29" s="25" t="str">
        <f aca="false">IF(A29="","",IF(OR(A29&lt;'Start Here'!$B$14,A29&gt;='Start Here'!$B$14+112),"",INT((A29-'Start Here'!$B$14)/7)+1))</f>
        <v/>
      </c>
      <c r="C29" s="30"/>
      <c r="D29" s="26"/>
      <c r="E29" s="26"/>
      <c r="F29" s="26"/>
      <c r="G29" s="26"/>
      <c r="H29" s="26"/>
      <c r="I29" s="26"/>
      <c r="J29" s="26"/>
    </row>
    <row r="30" customFormat="false" ht="15" hidden="false" customHeight="false" outlineLevel="0" collapsed="false">
      <c r="A30" s="24"/>
      <c r="B30" s="25" t="str">
        <f aca="false">IF(A30="","",IF(OR(A30&lt;'Start Here'!$B$14,A30&gt;='Start Here'!$B$14+112),"",INT((A30-'Start Here'!$B$14)/7)+1))</f>
        <v/>
      </c>
      <c r="C30" s="30"/>
      <c r="D30" s="26"/>
      <c r="E30" s="26"/>
      <c r="F30" s="26"/>
      <c r="G30" s="26"/>
      <c r="H30" s="26"/>
      <c r="I30" s="26"/>
      <c r="J30" s="26"/>
    </row>
    <row r="31" customFormat="false" ht="15" hidden="false" customHeight="false" outlineLevel="0" collapsed="false">
      <c r="A31" s="24"/>
      <c r="B31" s="25" t="str">
        <f aca="false">IF(A31="","",IF(OR(A31&lt;'Start Here'!$B$14,A31&gt;='Start Here'!$B$14+112),"",INT((A31-'Start Here'!$B$14)/7)+1))</f>
        <v/>
      </c>
      <c r="C31" s="30"/>
      <c r="D31" s="26"/>
      <c r="E31" s="26"/>
      <c r="F31" s="26"/>
      <c r="G31" s="26"/>
      <c r="H31" s="26"/>
      <c r="I31" s="26"/>
      <c r="J31" s="26"/>
    </row>
    <row r="32" customFormat="false" ht="15" hidden="false" customHeight="false" outlineLevel="0" collapsed="false">
      <c r="A32" s="24"/>
      <c r="B32" s="25" t="str">
        <f aca="false">IF(A32="","",IF(OR(A32&lt;'Start Here'!$B$14,A32&gt;='Start Here'!$B$14+112),"",INT((A32-'Start Here'!$B$14)/7)+1))</f>
        <v/>
      </c>
      <c r="C32" s="30"/>
      <c r="D32" s="26"/>
      <c r="E32" s="26"/>
      <c r="F32" s="26"/>
      <c r="G32" s="26"/>
      <c r="H32" s="26"/>
      <c r="I32" s="26"/>
      <c r="J32" s="26"/>
    </row>
    <row r="33" customFormat="false" ht="15" hidden="false" customHeight="false" outlineLevel="0" collapsed="false">
      <c r="A33" s="24"/>
      <c r="B33" s="25" t="str">
        <f aca="false">IF(A33="","",IF(OR(A33&lt;'Start Here'!$B$14,A33&gt;='Start Here'!$B$14+112),"",INT((A33-'Start Here'!$B$14)/7)+1))</f>
        <v/>
      </c>
      <c r="C33" s="30"/>
      <c r="D33" s="26"/>
      <c r="E33" s="26"/>
      <c r="F33" s="26"/>
      <c r="G33" s="26"/>
      <c r="H33" s="26"/>
      <c r="I33" s="26"/>
      <c r="J33" s="26"/>
    </row>
    <row r="34" customFormat="false" ht="15" hidden="false" customHeight="false" outlineLevel="0" collapsed="false">
      <c r="A34" s="24"/>
      <c r="B34" s="25" t="str">
        <f aca="false">IF(A34="","",IF(OR(A34&lt;'Start Here'!$B$14,A34&gt;='Start Here'!$B$14+112),"",INT((A34-'Start Here'!$B$14)/7)+1))</f>
        <v/>
      </c>
      <c r="C34" s="30"/>
      <c r="D34" s="26"/>
      <c r="E34" s="26"/>
      <c r="F34" s="26"/>
      <c r="G34" s="26"/>
      <c r="H34" s="26"/>
      <c r="I34" s="26"/>
      <c r="J34" s="26"/>
    </row>
    <row r="35" customFormat="false" ht="15" hidden="false" customHeight="false" outlineLevel="0" collapsed="false">
      <c r="A35" s="24"/>
      <c r="B35" s="25" t="str">
        <f aca="false">IF(A35="","",IF(OR(A35&lt;'Start Here'!$B$14,A35&gt;='Start Here'!$B$14+112),"",INT((A35-'Start Here'!$B$14)/7)+1))</f>
        <v/>
      </c>
      <c r="C35" s="30"/>
      <c r="D35" s="26"/>
      <c r="E35" s="26"/>
      <c r="F35" s="26"/>
      <c r="G35" s="26"/>
      <c r="H35" s="26"/>
      <c r="I35" s="26"/>
      <c r="J35" s="26"/>
    </row>
    <row r="36" customFormat="false" ht="15" hidden="false" customHeight="false" outlineLevel="0" collapsed="false">
      <c r="A36" s="24"/>
      <c r="B36" s="25" t="str">
        <f aca="false">IF(A36="","",IF(OR(A36&lt;'Start Here'!$B$14,A36&gt;='Start Here'!$B$14+112),"",INT((A36-'Start Here'!$B$14)/7)+1))</f>
        <v/>
      </c>
      <c r="C36" s="30"/>
      <c r="D36" s="26"/>
      <c r="E36" s="26"/>
      <c r="F36" s="26"/>
      <c r="G36" s="26"/>
      <c r="H36" s="26"/>
      <c r="I36" s="26"/>
      <c r="J36" s="26"/>
    </row>
    <row r="37" customFormat="false" ht="15" hidden="false" customHeight="false" outlineLevel="0" collapsed="false">
      <c r="A37" s="24"/>
      <c r="B37" s="25" t="str">
        <f aca="false">IF(A37="","",IF(OR(A37&lt;'Start Here'!$B$14,A37&gt;='Start Here'!$B$14+112),"",INT((A37-'Start Here'!$B$14)/7)+1))</f>
        <v/>
      </c>
      <c r="C37" s="30"/>
      <c r="D37" s="26"/>
      <c r="E37" s="26"/>
      <c r="F37" s="26"/>
      <c r="G37" s="26"/>
      <c r="H37" s="26"/>
      <c r="I37" s="26"/>
      <c r="J37" s="26"/>
    </row>
    <row r="38" customFormat="false" ht="15" hidden="false" customHeight="false" outlineLevel="0" collapsed="false">
      <c r="A38" s="24"/>
      <c r="B38" s="25" t="str">
        <f aca="false">IF(A38="","",IF(OR(A38&lt;'Start Here'!$B$14,A38&gt;='Start Here'!$B$14+112),"",INT((A38-'Start Here'!$B$14)/7)+1))</f>
        <v/>
      </c>
      <c r="C38" s="30"/>
      <c r="D38" s="26"/>
      <c r="E38" s="26"/>
      <c r="F38" s="26"/>
      <c r="G38" s="26"/>
      <c r="H38" s="26"/>
      <c r="I38" s="26"/>
      <c r="J38" s="26"/>
    </row>
    <row r="39" customFormat="false" ht="15" hidden="false" customHeight="false" outlineLevel="0" collapsed="false">
      <c r="A39" s="24"/>
      <c r="B39" s="25" t="str">
        <f aca="false">IF(A39="","",IF(OR(A39&lt;'Start Here'!$B$14,A39&gt;='Start Here'!$B$14+112),"",INT((A39-'Start Here'!$B$14)/7)+1))</f>
        <v/>
      </c>
      <c r="C39" s="30"/>
      <c r="D39" s="26"/>
      <c r="E39" s="26"/>
      <c r="F39" s="26"/>
      <c r="G39" s="26"/>
      <c r="H39" s="26"/>
      <c r="I39" s="26"/>
      <c r="J39" s="26"/>
    </row>
    <row r="40" customFormat="false" ht="15" hidden="false" customHeight="false" outlineLevel="0" collapsed="false">
      <c r="A40" s="24"/>
      <c r="B40" s="25" t="str">
        <f aca="false">IF(A40="","",IF(OR(A40&lt;'Start Here'!$B$14,A40&gt;='Start Here'!$B$14+112),"",INT((A40-'Start Here'!$B$14)/7)+1))</f>
        <v/>
      </c>
      <c r="C40" s="30"/>
      <c r="D40" s="26"/>
      <c r="E40" s="26"/>
      <c r="F40" s="26"/>
      <c r="G40" s="26"/>
      <c r="H40" s="26"/>
      <c r="I40" s="26"/>
      <c r="J40" s="26"/>
    </row>
    <row r="41" customFormat="false" ht="15" hidden="false" customHeight="false" outlineLevel="0" collapsed="false">
      <c r="A41" s="24"/>
      <c r="B41" s="25" t="str">
        <f aca="false">IF(A41="","",IF(OR(A41&lt;'Start Here'!$B$14,A41&gt;='Start Here'!$B$14+112),"",INT((A41-'Start Here'!$B$14)/7)+1))</f>
        <v/>
      </c>
      <c r="C41" s="30"/>
      <c r="D41" s="26"/>
      <c r="E41" s="26"/>
      <c r="F41" s="26"/>
      <c r="G41" s="26"/>
      <c r="H41" s="26"/>
      <c r="I41" s="26"/>
      <c r="J41" s="26"/>
    </row>
    <row r="42" customFormat="false" ht="15" hidden="false" customHeight="false" outlineLevel="0" collapsed="false">
      <c r="A42" s="24"/>
      <c r="B42" s="25" t="str">
        <f aca="false">IF(A42="","",IF(OR(A42&lt;'Start Here'!$B$14,A42&gt;='Start Here'!$B$14+112),"",INT((A42-'Start Here'!$B$14)/7)+1))</f>
        <v/>
      </c>
      <c r="C42" s="30"/>
      <c r="D42" s="26"/>
      <c r="E42" s="26"/>
      <c r="F42" s="26"/>
      <c r="G42" s="26"/>
      <c r="H42" s="26"/>
      <c r="I42" s="26"/>
      <c r="J42" s="26"/>
    </row>
    <row r="43" customFormat="false" ht="15" hidden="false" customHeight="false" outlineLevel="0" collapsed="false">
      <c r="A43" s="24"/>
      <c r="B43" s="25" t="str">
        <f aca="false">IF(A43="","",IF(OR(A43&lt;'Start Here'!$B$14,A43&gt;='Start Here'!$B$14+112),"",INT((A43-'Start Here'!$B$14)/7)+1))</f>
        <v/>
      </c>
      <c r="C43" s="30"/>
      <c r="D43" s="26"/>
      <c r="E43" s="26"/>
      <c r="F43" s="26"/>
      <c r="G43" s="26"/>
      <c r="H43" s="26"/>
      <c r="I43" s="26"/>
      <c r="J43" s="26"/>
    </row>
    <row r="44" customFormat="false" ht="15" hidden="false" customHeight="false" outlineLevel="0" collapsed="false">
      <c r="A44" s="24"/>
      <c r="B44" s="25" t="str">
        <f aca="false">IF(A44="","",IF(OR(A44&lt;'Start Here'!$B$14,A44&gt;='Start Here'!$B$14+112),"",INT((A44-'Start Here'!$B$14)/7)+1))</f>
        <v/>
      </c>
      <c r="C44" s="30"/>
      <c r="D44" s="26"/>
      <c r="E44" s="26"/>
      <c r="F44" s="26"/>
      <c r="G44" s="26"/>
      <c r="H44" s="26"/>
      <c r="I44" s="26"/>
      <c r="J44" s="26"/>
    </row>
    <row r="45" customFormat="false" ht="15" hidden="false" customHeight="false" outlineLevel="0" collapsed="false">
      <c r="A45" s="24"/>
      <c r="B45" s="25" t="str">
        <f aca="false">IF(A45="","",IF(OR(A45&lt;'Start Here'!$B$14,A45&gt;='Start Here'!$B$14+112),"",INT((A45-'Start Here'!$B$14)/7)+1))</f>
        <v/>
      </c>
      <c r="C45" s="30"/>
      <c r="D45" s="26"/>
      <c r="E45" s="26"/>
      <c r="F45" s="26"/>
      <c r="G45" s="26"/>
      <c r="H45" s="26"/>
      <c r="I45" s="26"/>
      <c r="J45" s="26"/>
    </row>
    <row r="46" customFormat="false" ht="15" hidden="false" customHeight="false" outlineLevel="0" collapsed="false">
      <c r="A46" s="24"/>
      <c r="B46" s="25" t="str">
        <f aca="false">IF(A46="","",IF(OR(A46&lt;'Start Here'!$B$14,A46&gt;='Start Here'!$B$14+112),"",INT((A46-'Start Here'!$B$14)/7)+1))</f>
        <v/>
      </c>
      <c r="C46" s="30"/>
      <c r="D46" s="26"/>
      <c r="E46" s="26"/>
      <c r="F46" s="26"/>
      <c r="G46" s="26"/>
      <c r="H46" s="26"/>
      <c r="I46" s="26"/>
      <c r="J46" s="26"/>
    </row>
    <row r="47" customFormat="false" ht="15" hidden="false" customHeight="false" outlineLevel="0" collapsed="false">
      <c r="A47" s="24"/>
      <c r="B47" s="25" t="str">
        <f aca="false">IF(A47="","",IF(OR(A47&lt;'Start Here'!$B$14,A47&gt;='Start Here'!$B$14+112),"",INT((A47-'Start Here'!$B$14)/7)+1))</f>
        <v/>
      </c>
      <c r="C47" s="30"/>
      <c r="D47" s="26"/>
      <c r="E47" s="26"/>
      <c r="F47" s="26"/>
      <c r="G47" s="26"/>
      <c r="H47" s="26"/>
      <c r="I47" s="26"/>
      <c r="J47" s="26"/>
    </row>
    <row r="48" customFormat="false" ht="15" hidden="false" customHeight="false" outlineLevel="0" collapsed="false">
      <c r="A48" s="24"/>
      <c r="B48" s="25" t="str">
        <f aca="false">IF(A48="","",IF(OR(A48&lt;'Start Here'!$B$14,A48&gt;='Start Here'!$B$14+112),"",INT((A48-'Start Here'!$B$14)/7)+1))</f>
        <v/>
      </c>
      <c r="C48" s="30"/>
      <c r="D48" s="26"/>
      <c r="E48" s="26"/>
      <c r="F48" s="26"/>
      <c r="G48" s="26"/>
      <c r="H48" s="26"/>
      <c r="I48" s="26"/>
      <c r="J48" s="26"/>
    </row>
    <row r="49" customFormat="false" ht="15" hidden="false" customHeight="false" outlineLevel="0" collapsed="false">
      <c r="A49" s="24"/>
      <c r="B49" s="25" t="str">
        <f aca="false">IF(A49="","",IF(OR(A49&lt;'Start Here'!$B$14,A49&gt;='Start Here'!$B$14+112),"",INT((A49-'Start Here'!$B$14)/7)+1))</f>
        <v/>
      </c>
      <c r="C49" s="30"/>
      <c r="D49" s="26"/>
      <c r="E49" s="26"/>
      <c r="F49" s="26"/>
      <c r="G49" s="26"/>
      <c r="H49" s="26"/>
      <c r="I49" s="26"/>
      <c r="J49" s="26"/>
    </row>
    <row r="50" customFormat="false" ht="15" hidden="false" customHeight="false" outlineLevel="0" collapsed="false">
      <c r="A50" s="24"/>
      <c r="B50" s="25" t="str">
        <f aca="false">IF(A50="","",IF(OR(A50&lt;'Start Here'!$B$14,A50&gt;='Start Here'!$B$14+112),"",INT((A50-'Start Here'!$B$14)/7)+1))</f>
        <v/>
      </c>
      <c r="C50" s="30"/>
      <c r="D50" s="26"/>
      <c r="E50" s="26"/>
      <c r="F50" s="26"/>
      <c r="G50" s="26"/>
      <c r="H50" s="26"/>
      <c r="I50" s="26"/>
      <c r="J50" s="26"/>
    </row>
    <row r="51" customFormat="false" ht="15" hidden="false" customHeight="false" outlineLevel="0" collapsed="false">
      <c r="A51" s="24"/>
      <c r="B51" s="25" t="str">
        <f aca="false">IF(A51="","",IF(OR(A51&lt;'Start Here'!$B$14,A51&gt;='Start Here'!$B$14+112),"",INT((A51-'Start Here'!$B$14)/7)+1))</f>
        <v/>
      </c>
      <c r="C51" s="30"/>
      <c r="D51" s="26"/>
      <c r="E51" s="26"/>
      <c r="F51" s="26"/>
      <c r="G51" s="26"/>
      <c r="H51" s="26"/>
      <c r="I51" s="26"/>
      <c r="J51" s="26"/>
    </row>
    <row r="52" customFormat="false" ht="15" hidden="false" customHeight="false" outlineLevel="0" collapsed="false">
      <c r="A52" s="24"/>
      <c r="B52" s="25" t="str">
        <f aca="false">IF(A52="","",IF(OR(A52&lt;'Start Here'!$B$14,A52&gt;='Start Here'!$B$14+112),"",INT((A52-'Start Here'!$B$14)/7)+1))</f>
        <v/>
      </c>
      <c r="C52" s="30"/>
      <c r="D52" s="26"/>
      <c r="E52" s="26"/>
      <c r="F52" s="26"/>
      <c r="G52" s="26"/>
      <c r="H52" s="26"/>
      <c r="I52" s="26"/>
      <c r="J52" s="26"/>
    </row>
    <row r="53" customFormat="false" ht="15" hidden="false" customHeight="false" outlineLevel="0" collapsed="false">
      <c r="A53" s="24"/>
      <c r="B53" s="25" t="str">
        <f aca="false">IF(A53="","",IF(OR(A53&lt;'Start Here'!$B$14,A53&gt;='Start Here'!$B$14+112),"",INT((A53-'Start Here'!$B$14)/7)+1))</f>
        <v/>
      </c>
      <c r="C53" s="30"/>
      <c r="D53" s="26"/>
      <c r="E53" s="26"/>
      <c r="F53" s="26"/>
      <c r="G53" s="26"/>
      <c r="H53" s="26"/>
      <c r="I53" s="26"/>
      <c r="J53" s="26"/>
    </row>
    <row r="54" customFormat="false" ht="15" hidden="false" customHeight="false" outlineLevel="0" collapsed="false">
      <c r="A54" s="24"/>
      <c r="B54" s="25" t="str">
        <f aca="false">IF(A54="","",IF(OR(A54&lt;'Start Here'!$B$14,A54&gt;='Start Here'!$B$14+112),"",INT((A54-'Start Here'!$B$14)/7)+1))</f>
        <v/>
      </c>
      <c r="C54" s="30"/>
      <c r="D54" s="26"/>
      <c r="E54" s="26"/>
      <c r="F54" s="26"/>
      <c r="G54" s="26"/>
      <c r="H54" s="26"/>
      <c r="I54" s="26"/>
      <c r="J54" s="26"/>
    </row>
    <row r="55" customFormat="false" ht="15" hidden="false" customHeight="false" outlineLevel="0" collapsed="false">
      <c r="A55" s="24"/>
      <c r="B55" s="25" t="str">
        <f aca="false">IF(A55="","",IF(OR(A55&lt;'Start Here'!$B$14,A55&gt;='Start Here'!$B$14+112),"",INT((A55-'Start Here'!$B$14)/7)+1))</f>
        <v/>
      </c>
      <c r="C55" s="30"/>
      <c r="D55" s="26"/>
      <c r="E55" s="26"/>
      <c r="F55" s="26"/>
      <c r="G55" s="26"/>
      <c r="H55" s="26"/>
      <c r="I55" s="26"/>
      <c r="J55" s="26"/>
    </row>
    <row r="56" customFormat="false" ht="15" hidden="false" customHeight="false" outlineLevel="0" collapsed="false">
      <c r="A56" s="24"/>
      <c r="B56" s="25" t="str">
        <f aca="false">IF(A56="","",IF(OR(A56&lt;'Start Here'!$B$14,A56&gt;='Start Here'!$B$14+112),"",INT((A56-'Start Here'!$B$14)/7)+1))</f>
        <v/>
      </c>
      <c r="C56" s="30"/>
      <c r="D56" s="26"/>
      <c r="E56" s="26"/>
      <c r="F56" s="26"/>
      <c r="G56" s="26"/>
      <c r="H56" s="26"/>
      <c r="I56" s="26"/>
      <c r="J56" s="26"/>
    </row>
    <row r="57" customFormat="false" ht="15" hidden="false" customHeight="false" outlineLevel="0" collapsed="false">
      <c r="A57" s="24"/>
      <c r="B57" s="25" t="str">
        <f aca="false">IF(A57="","",IF(OR(A57&lt;'Start Here'!$B$14,A57&gt;='Start Here'!$B$14+112),"",INT((A57-'Start Here'!$B$14)/7)+1))</f>
        <v/>
      </c>
      <c r="C57" s="30"/>
      <c r="D57" s="26"/>
      <c r="E57" s="26"/>
      <c r="F57" s="26"/>
      <c r="G57" s="26"/>
      <c r="H57" s="26"/>
      <c r="I57" s="26"/>
      <c r="J57" s="26"/>
    </row>
    <row r="58" customFormat="false" ht="15" hidden="false" customHeight="false" outlineLevel="0" collapsed="false">
      <c r="A58" s="24"/>
      <c r="B58" s="25" t="str">
        <f aca="false">IF(A58="","",IF(OR(A58&lt;'Start Here'!$B$14,A58&gt;='Start Here'!$B$14+112),"",INT((A58-'Start Here'!$B$14)/7)+1))</f>
        <v/>
      </c>
      <c r="C58" s="30"/>
      <c r="D58" s="26"/>
      <c r="E58" s="26"/>
      <c r="F58" s="26"/>
      <c r="G58" s="26"/>
      <c r="H58" s="26"/>
      <c r="I58" s="26"/>
      <c r="J58" s="26"/>
    </row>
    <row r="59" customFormat="false" ht="15" hidden="false" customHeight="false" outlineLevel="0" collapsed="false">
      <c r="A59" s="24"/>
      <c r="B59" s="25" t="str">
        <f aca="false">IF(A59="","",IF(OR(A59&lt;'Start Here'!$B$14,A59&gt;='Start Here'!$B$14+112),"",INT((A59-'Start Here'!$B$14)/7)+1))</f>
        <v/>
      </c>
      <c r="C59" s="30"/>
      <c r="D59" s="26"/>
      <c r="E59" s="26"/>
      <c r="F59" s="26"/>
      <c r="G59" s="26"/>
      <c r="H59" s="26"/>
      <c r="I59" s="26"/>
      <c r="J59" s="26"/>
    </row>
    <row r="60" customFormat="false" ht="15" hidden="false" customHeight="false" outlineLevel="0" collapsed="false">
      <c r="A60" s="24"/>
      <c r="B60" s="25" t="str">
        <f aca="false">IF(A60="","",IF(OR(A60&lt;'Start Here'!$B$14,A60&gt;='Start Here'!$B$14+112),"",INT((A60-'Start Here'!$B$14)/7)+1))</f>
        <v/>
      </c>
      <c r="C60" s="30"/>
      <c r="D60" s="26"/>
      <c r="E60" s="26"/>
      <c r="F60" s="26"/>
      <c r="G60" s="26"/>
      <c r="H60" s="26"/>
      <c r="I60" s="26"/>
      <c r="J60" s="26"/>
    </row>
    <row r="61" customFormat="false" ht="15" hidden="false" customHeight="false" outlineLevel="0" collapsed="false">
      <c r="A61" s="24"/>
      <c r="B61" s="25" t="str">
        <f aca="false">IF(A61="","",IF(OR(A61&lt;'Start Here'!$B$14,A61&gt;='Start Here'!$B$14+112),"",INT((A61-'Start Here'!$B$14)/7)+1))</f>
        <v/>
      </c>
      <c r="C61" s="30"/>
      <c r="D61" s="26"/>
      <c r="E61" s="26"/>
      <c r="F61" s="26"/>
      <c r="G61" s="26"/>
      <c r="H61" s="26"/>
      <c r="I61" s="26"/>
      <c r="J61" s="26"/>
    </row>
    <row r="62" customFormat="false" ht="15" hidden="false" customHeight="false" outlineLevel="0" collapsed="false">
      <c r="A62" s="24"/>
      <c r="B62" s="25" t="str">
        <f aca="false">IF(A62="","",IF(OR(A62&lt;'Start Here'!$B$14,A62&gt;='Start Here'!$B$14+112),"",INT((A62-'Start Here'!$B$14)/7)+1))</f>
        <v/>
      </c>
      <c r="C62" s="30"/>
      <c r="D62" s="26"/>
      <c r="E62" s="26"/>
      <c r="F62" s="26"/>
      <c r="G62" s="26"/>
      <c r="H62" s="26"/>
      <c r="I62" s="26"/>
      <c r="J62" s="26"/>
    </row>
    <row r="63" customFormat="false" ht="15" hidden="false" customHeight="false" outlineLevel="0" collapsed="false">
      <c r="A63" s="24"/>
      <c r="B63" s="25" t="str">
        <f aca="false">IF(A63="","",IF(OR(A63&lt;'Start Here'!$B$14,A63&gt;='Start Here'!$B$14+112),"",INT((A63-'Start Here'!$B$14)/7)+1))</f>
        <v/>
      </c>
      <c r="C63" s="30"/>
      <c r="D63" s="26"/>
      <c r="E63" s="26"/>
      <c r="F63" s="26"/>
      <c r="G63" s="26"/>
      <c r="H63" s="26"/>
      <c r="I63" s="26"/>
      <c r="J63" s="26"/>
    </row>
    <row r="64" customFormat="false" ht="15" hidden="false" customHeight="false" outlineLevel="0" collapsed="false">
      <c r="A64" s="24"/>
      <c r="B64" s="25" t="str">
        <f aca="false">IF(A64="","",IF(OR(A64&lt;'Start Here'!$B$14,A64&gt;='Start Here'!$B$14+112),"",INT((A64-'Start Here'!$B$14)/7)+1))</f>
        <v/>
      </c>
      <c r="C64" s="30"/>
      <c r="D64" s="26"/>
      <c r="E64" s="26"/>
      <c r="F64" s="26"/>
      <c r="G64" s="26"/>
      <c r="H64" s="26"/>
      <c r="I64" s="26"/>
      <c r="J64" s="26"/>
    </row>
    <row r="65" customFormat="false" ht="15" hidden="false" customHeight="false" outlineLevel="0" collapsed="false">
      <c r="A65" s="24"/>
      <c r="B65" s="25" t="str">
        <f aca="false">IF(A65="","",IF(OR(A65&lt;'Start Here'!$B$14,A65&gt;='Start Here'!$B$14+112),"",INT((A65-'Start Here'!$B$14)/7)+1))</f>
        <v/>
      </c>
      <c r="C65" s="30"/>
      <c r="D65" s="26"/>
      <c r="E65" s="26"/>
      <c r="F65" s="26"/>
      <c r="G65" s="26"/>
      <c r="H65" s="26"/>
      <c r="I65" s="26"/>
      <c r="J65" s="26"/>
    </row>
    <row r="66" customFormat="false" ht="15" hidden="false" customHeight="false" outlineLevel="0" collapsed="false">
      <c r="A66" s="24"/>
      <c r="B66" s="25" t="str">
        <f aca="false">IF(A66="","",IF(OR(A66&lt;'Start Here'!$B$14,A66&gt;='Start Here'!$B$14+112),"",INT((A66-'Start Here'!$B$14)/7)+1))</f>
        <v/>
      </c>
      <c r="C66" s="30"/>
      <c r="D66" s="26"/>
      <c r="E66" s="26"/>
      <c r="F66" s="26"/>
      <c r="G66" s="26"/>
      <c r="H66" s="26"/>
      <c r="I66" s="26"/>
      <c r="J66" s="26"/>
    </row>
    <row r="67" customFormat="false" ht="15" hidden="false" customHeight="false" outlineLevel="0" collapsed="false">
      <c r="A67" s="24"/>
      <c r="B67" s="25" t="str">
        <f aca="false">IF(A67="","",IF(OR(A67&lt;'Start Here'!$B$14,A67&gt;='Start Here'!$B$14+112),"",INT((A67-'Start Here'!$B$14)/7)+1))</f>
        <v/>
      </c>
      <c r="C67" s="30"/>
      <c r="D67" s="26"/>
      <c r="E67" s="26"/>
      <c r="F67" s="26"/>
      <c r="G67" s="26"/>
      <c r="H67" s="26"/>
      <c r="I67" s="26"/>
      <c r="J67" s="26"/>
    </row>
    <row r="68" customFormat="false" ht="15" hidden="false" customHeight="false" outlineLevel="0" collapsed="false">
      <c r="A68" s="24"/>
      <c r="B68" s="25" t="str">
        <f aca="false">IF(A68="","",IF(OR(A68&lt;'Start Here'!$B$14,A68&gt;='Start Here'!$B$14+112),"",INT((A68-'Start Here'!$B$14)/7)+1))</f>
        <v/>
      </c>
      <c r="C68" s="30"/>
      <c r="D68" s="26"/>
      <c r="E68" s="26"/>
      <c r="F68" s="26"/>
      <c r="G68" s="26"/>
      <c r="H68" s="26"/>
      <c r="I68" s="26"/>
      <c r="J68" s="26"/>
    </row>
    <row r="69" customFormat="false" ht="15" hidden="false" customHeight="false" outlineLevel="0" collapsed="false">
      <c r="A69" s="24"/>
      <c r="B69" s="25" t="str">
        <f aca="false">IF(A69="","",IF(OR(A69&lt;'Start Here'!$B$14,A69&gt;='Start Here'!$B$14+112),"",INT((A69-'Start Here'!$B$14)/7)+1))</f>
        <v/>
      </c>
      <c r="C69" s="30"/>
      <c r="D69" s="26"/>
      <c r="E69" s="26"/>
      <c r="F69" s="26"/>
      <c r="G69" s="26"/>
      <c r="H69" s="26"/>
      <c r="I69" s="26"/>
      <c r="J69" s="26"/>
    </row>
    <row r="70" customFormat="false" ht="15" hidden="false" customHeight="false" outlineLevel="0" collapsed="false">
      <c r="A70" s="24"/>
      <c r="B70" s="25" t="str">
        <f aca="false">IF(A70="","",IF(OR(A70&lt;'Start Here'!$B$14,A70&gt;='Start Here'!$B$14+112),"",INT((A70-'Start Here'!$B$14)/7)+1))</f>
        <v/>
      </c>
      <c r="C70" s="30"/>
      <c r="D70" s="26"/>
      <c r="E70" s="26"/>
      <c r="F70" s="26"/>
      <c r="G70" s="26"/>
      <c r="H70" s="26"/>
      <c r="I70" s="26"/>
      <c r="J70" s="26"/>
    </row>
    <row r="71" customFormat="false" ht="15" hidden="false" customHeight="false" outlineLevel="0" collapsed="false">
      <c r="A71" s="24"/>
      <c r="B71" s="25" t="str">
        <f aca="false">IF(A71="","",IF(OR(A71&lt;'Start Here'!$B$14,A71&gt;='Start Here'!$B$14+112),"",INT((A71-'Start Here'!$B$14)/7)+1))</f>
        <v/>
      </c>
      <c r="C71" s="30"/>
      <c r="D71" s="26"/>
      <c r="E71" s="26"/>
      <c r="F71" s="26"/>
      <c r="G71" s="26"/>
      <c r="H71" s="26"/>
      <c r="I71" s="26"/>
      <c r="J71" s="26"/>
    </row>
    <row r="72" customFormat="false" ht="15" hidden="false" customHeight="false" outlineLevel="0" collapsed="false">
      <c r="A72" s="24"/>
      <c r="B72" s="25" t="str">
        <f aca="false">IF(A72="","",IF(OR(A72&lt;'Start Here'!$B$14,A72&gt;='Start Here'!$B$14+112),"",INT((A72-'Start Here'!$B$14)/7)+1))</f>
        <v/>
      </c>
      <c r="C72" s="30"/>
      <c r="D72" s="26"/>
      <c r="E72" s="26"/>
      <c r="F72" s="26"/>
      <c r="G72" s="26"/>
      <c r="H72" s="26"/>
      <c r="I72" s="26"/>
      <c r="J72" s="26"/>
    </row>
    <row r="73" customFormat="false" ht="15" hidden="false" customHeight="false" outlineLevel="0" collapsed="false">
      <c r="A73" s="24"/>
      <c r="B73" s="25" t="str">
        <f aca="false">IF(A73="","",IF(OR(A73&lt;'Start Here'!$B$14,A73&gt;='Start Here'!$B$14+112),"",INT((A73-'Start Here'!$B$14)/7)+1))</f>
        <v/>
      </c>
      <c r="C73" s="30"/>
      <c r="D73" s="26"/>
      <c r="E73" s="26"/>
      <c r="F73" s="26"/>
      <c r="G73" s="26"/>
      <c r="H73" s="26"/>
      <c r="I73" s="26"/>
      <c r="J73" s="26"/>
    </row>
    <row r="74" customFormat="false" ht="15" hidden="false" customHeight="false" outlineLevel="0" collapsed="false">
      <c r="A74" s="24"/>
      <c r="B74" s="25" t="str">
        <f aca="false">IF(A74="","",IF(OR(A74&lt;'Start Here'!$B$14,A74&gt;='Start Here'!$B$14+112),"",INT((A74-'Start Here'!$B$14)/7)+1))</f>
        <v/>
      </c>
      <c r="C74" s="30"/>
      <c r="D74" s="26"/>
      <c r="E74" s="26"/>
      <c r="F74" s="26"/>
      <c r="G74" s="26"/>
      <c r="H74" s="26"/>
      <c r="I74" s="26"/>
      <c r="J74" s="26"/>
    </row>
    <row r="75" customFormat="false" ht="15" hidden="false" customHeight="false" outlineLevel="0" collapsed="false">
      <c r="A75" s="24"/>
      <c r="B75" s="25" t="str">
        <f aca="false">IF(A75="","",IF(OR(A75&lt;'Start Here'!$B$14,A75&gt;='Start Here'!$B$14+112),"",INT((A75-'Start Here'!$B$14)/7)+1))</f>
        <v/>
      </c>
      <c r="C75" s="30"/>
      <c r="D75" s="26"/>
      <c r="E75" s="26"/>
      <c r="F75" s="26"/>
      <c r="G75" s="26"/>
      <c r="H75" s="26"/>
      <c r="I75" s="26"/>
      <c r="J75" s="26"/>
    </row>
    <row r="76" customFormat="false" ht="15" hidden="false" customHeight="false" outlineLevel="0" collapsed="false">
      <c r="A76" s="24"/>
      <c r="B76" s="25" t="str">
        <f aca="false">IF(A76="","",IF(OR(A76&lt;'Start Here'!$B$14,A76&gt;='Start Here'!$B$14+112),"",INT((A76-'Start Here'!$B$14)/7)+1))</f>
        <v/>
      </c>
      <c r="C76" s="30"/>
      <c r="D76" s="26"/>
      <c r="E76" s="26"/>
      <c r="F76" s="26"/>
      <c r="G76" s="26"/>
      <c r="H76" s="26"/>
      <c r="I76" s="26"/>
      <c r="J76" s="26"/>
    </row>
    <row r="77" customFormat="false" ht="15" hidden="false" customHeight="false" outlineLevel="0" collapsed="false">
      <c r="A77" s="24"/>
      <c r="B77" s="25" t="str">
        <f aca="false">IF(A77="","",IF(OR(A77&lt;'Start Here'!$B$14,A77&gt;='Start Here'!$B$14+112),"",INT((A77-'Start Here'!$B$14)/7)+1))</f>
        <v/>
      </c>
      <c r="C77" s="30"/>
      <c r="D77" s="26"/>
      <c r="E77" s="26"/>
      <c r="F77" s="26"/>
      <c r="G77" s="26"/>
      <c r="H77" s="26"/>
      <c r="I77" s="26"/>
      <c r="J77" s="26"/>
    </row>
    <row r="78" customFormat="false" ht="15" hidden="false" customHeight="false" outlineLevel="0" collapsed="false">
      <c r="A78" s="24"/>
      <c r="B78" s="25" t="str">
        <f aca="false">IF(A78="","",IF(OR(A78&lt;'Start Here'!$B$14,A78&gt;='Start Here'!$B$14+112),"",INT((A78-'Start Here'!$B$14)/7)+1))</f>
        <v/>
      </c>
      <c r="C78" s="30"/>
      <c r="D78" s="26"/>
      <c r="E78" s="26"/>
      <c r="F78" s="26"/>
      <c r="G78" s="26"/>
      <c r="H78" s="26"/>
      <c r="I78" s="26"/>
      <c r="J78" s="26"/>
    </row>
    <row r="79" customFormat="false" ht="15" hidden="false" customHeight="false" outlineLevel="0" collapsed="false">
      <c r="A79" s="24"/>
      <c r="B79" s="25" t="str">
        <f aca="false">IF(A79="","",IF(OR(A79&lt;'Start Here'!$B$14,A79&gt;='Start Here'!$B$14+112),"",INT((A79-'Start Here'!$B$14)/7)+1))</f>
        <v/>
      </c>
      <c r="C79" s="30"/>
      <c r="D79" s="26"/>
      <c r="E79" s="26"/>
      <c r="F79" s="26"/>
      <c r="G79" s="26"/>
      <c r="H79" s="26"/>
      <c r="I79" s="26"/>
      <c r="J79" s="26"/>
    </row>
    <row r="80" customFormat="false" ht="15" hidden="false" customHeight="false" outlineLevel="0" collapsed="false">
      <c r="A80" s="24"/>
      <c r="B80" s="25" t="str">
        <f aca="false">IF(A80="","",IF(OR(A80&lt;'Start Here'!$B$14,A80&gt;='Start Here'!$B$14+112),"",INT((A80-'Start Here'!$B$14)/7)+1))</f>
        <v/>
      </c>
      <c r="C80" s="30"/>
      <c r="D80" s="26"/>
      <c r="E80" s="26"/>
      <c r="F80" s="26"/>
      <c r="G80" s="26"/>
      <c r="H80" s="26"/>
      <c r="I80" s="26"/>
      <c r="J80" s="26"/>
    </row>
    <row r="81" customFormat="false" ht="15" hidden="false" customHeight="false" outlineLevel="0" collapsed="false">
      <c r="A81" s="24"/>
      <c r="B81" s="25" t="str">
        <f aca="false">IF(A81="","",IF(OR(A81&lt;'Start Here'!$B$14,A81&gt;='Start Here'!$B$14+112),"",INT((A81-'Start Here'!$B$14)/7)+1))</f>
        <v/>
      </c>
      <c r="C81" s="30"/>
      <c r="D81" s="26"/>
      <c r="E81" s="26"/>
      <c r="F81" s="26"/>
      <c r="G81" s="26"/>
      <c r="H81" s="26"/>
      <c r="I81" s="26"/>
      <c r="J81" s="26"/>
    </row>
    <row r="82" customFormat="false" ht="15" hidden="false" customHeight="false" outlineLevel="0" collapsed="false">
      <c r="A82" s="24"/>
      <c r="B82" s="25" t="str">
        <f aca="false">IF(A82="","",IF(OR(A82&lt;'Start Here'!$B$14,A82&gt;='Start Here'!$B$14+112),"",INT((A82-'Start Here'!$B$14)/7)+1))</f>
        <v/>
      </c>
      <c r="C82" s="30"/>
      <c r="D82" s="26"/>
      <c r="E82" s="26"/>
      <c r="F82" s="26"/>
      <c r="G82" s="26"/>
      <c r="H82" s="26"/>
      <c r="I82" s="26"/>
      <c r="J82" s="26"/>
    </row>
    <row r="83" customFormat="false" ht="15" hidden="false" customHeight="false" outlineLevel="0" collapsed="false">
      <c r="A83" s="24"/>
      <c r="B83" s="25" t="str">
        <f aca="false">IF(A83="","",IF(OR(A83&lt;'Start Here'!$B$14,A83&gt;='Start Here'!$B$14+112),"",INT((A83-'Start Here'!$B$14)/7)+1))</f>
        <v/>
      </c>
      <c r="C83" s="30"/>
      <c r="D83" s="26"/>
      <c r="E83" s="26"/>
      <c r="F83" s="26"/>
      <c r="G83" s="26"/>
      <c r="H83" s="26"/>
      <c r="I83" s="26"/>
      <c r="J83" s="26"/>
    </row>
    <row r="84" customFormat="false" ht="15" hidden="false" customHeight="false" outlineLevel="0" collapsed="false">
      <c r="A84" s="24"/>
      <c r="B84" s="25" t="str">
        <f aca="false">IF(A84="","",IF(OR(A84&lt;'Start Here'!$B$14,A84&gt;='Start Here'!$B$14+112),"",INT((A84-'Start Here'!$B$14)/7)+1))</f>
        <v/>
      </c>
      <c r="C84" s="30"/>
      <c r="D84" s="26"/>
      <c r="E84" s="26"/>
      <c r="F84" s="26"/>
      <c r="G84" s="26"/>
      <c r="H84" s="26"/>
      <c r="I84" s="26"/>
      <c r="J84" s="26"/>
    </row>
    <row r="85" customFormat="false" ht="15" hidden="false" customHeight="false" outlineLevel="0" collapsed="false">
      <c r="A85" s="24"/>
      <c r="B85" s="25" t="str">
        <f aca="false">IF(A85="","",IF(OR(A85&lt;'Start Here'!$B$14,A85&gt;='Start Here'!$B$14+112),"",INT((A85-'Start Here'!$B$14)/7)+1))</f>
        <v/>
      </c>
      <c r="C85" s="30"/>
      <c r="D85" s="26"/>
      <c r="E85" s="26"/>
      <c r="F85" s="26"/>
      <c r="G85" s="26"/>
      <c r="H85" s="26"/>
      <c r="I85" s="26"/>
      <c r="J85" s="26"/>
    </row>
    <row r="86" customFormat="false" ht="15" hidden="false" customHeight="false" outlineLevel="0" collapsed="false">
      <c r="A86" s="24"/>
      <c r="B86" s="25" t="str">
        <f aca="false">IF(A86="","",IF(OR(A86&lt;'Start Here'!$B$14,A86&gt;='Start Here'!$B$14+112),"",INT((A86-'Start Here'!$B$14)/7)+1))</f>
        <v/>
      </c>
      <c r="C86" s="30"/>
      <c r="D86" s="26"/>
      <c r="E86" s="26"/>
      <c r="F86" s="26"/>
      <c r="G86" s="26"/>
      <c r="H86" s="26"/>
      <c r="I86" s="26"/>
      <c r="J86" s="26"/>
    </row>
    <row r="87" customFormat="false" ht="15" hidden="false" customHeight="false" outlineLevel="0" collapsed="false">
      <c r="A87" s="24"/>
      <c r="B87" s="25" t="str">
        <f aca="false">IF(A87="","",IF(OR(A87&lt;'Start Here'!$B$14,A87&gt;='Start Here'!$B$14+112),"",INT((A87-'Start Here'!$B$14)/7)+1))</f>
        <v/>
      </c>
      <c r="C87" s="30"/>
      <c r="D87" s="26"/>
      <c r="E87" s="26"/>
      <c r="F87" s="26"/>
      <c r="G87" s="26"/>
      <c r="H87" s="26"/>
      <c r="I87" s="26"/>
      <c r="J87" s="26"/>
    </row>
    <row r="88" customFormat="false" ht="15" hidden="false" customHeight="false" outlineLevel="0" collapsed="false">
      <c r="A88" s="24"/>
      <c r="B88" s="25" t="str">
        <f aca="false">IF(A88="","",IF(OR(A88&lt;'Start Here'!$B$14,A88&gt;='Start Here'!$B$14+112),"",INT((A88-'Start Here'!$B$14)/7)+1))</f>
        <v/>
      </c>
      <c r="C88" s="30"/>
      <c r="D88" s="26"/>
      <c r="E88" s="26"/>
      <c r="F88" s="26"/>
      <c r="G88" s="26"/>
      <c r="H88" s="26"/>
      <c r="I88" s="26"/>
      <c r="J88" s="26"/>
    </row>
    <row r="89" customFormat="false" ht="15" hidden="false" customHeight="false" outlineLevel="0" collapsed="false">
      <c r="A89" s="24"/>
      <c r="B89" s="25" t="str">
        <f aca="false">IF(A89="","",IF(OR(A89&lt;'Start Here'!$B$14,A89&gt;='Start Here'!$B$14+112),"",INT((A89-'Start Here'!$B$14)/7)+1))</f>
        <v/>
      </c>
      <c r="C89" s="30"/>
      <c r="D89" s="26"/>
      <c r="E89" s="26"/>
      <c r="F89" s="26"/>
      <c r="G89" s="26"/>
      <c r="H89" s="26"/>
      <c r="I89" s="26"/>
      <c r="J89" s="26"/>
    </row>
    <row r="90" customFormat="false" ht="15" hidden="false" customHeight="false" outlineLevel="0" collapsed="false">
      <c r="A90" s="24"/>
      <c r="B90" s="25" t="str">
        <f aca="false">IF(A90="","",IF(OR(A90&lt;'Start Here'!$B$14,A90&gt;='Start Here'!$B$14+112),"",INT((A90-'Start Here'!$B$14)/7)+1))</f>
        <v/>
      </c>
      <c r="C90" s="30"/>
      <c r="D90" s="26"/>
      <c r="E90" s="26"/>
      <c r="F90" s="26"/>
      <c r="G90" s="26"/>
      <c r="H90" s="26"/>
      <c r="I90" s="26"/>
      <c r="J90" s="26"/>
    </row>
    <row r="91" customFormat="false" ht="15" hidden="false" customHeight="false" outlineLevel="0" collapsed="false">
      <c r="A91" s="24"/>
      <c r="B91" s="25" t="str">
        <f aca="false">IF(A91="","",IF(OR(A91&lt;'Start Here'!$B$14,A91&gt;='Start Here'!$B$14+112),"",INT((A91-'Start Here'!$B$14)/7)+1))</f>
        <v/>
      </c>
      <c r="C91" s="30"/>
      <c r="D91" s="26"/>
      <c r="E91" s="26"/>
      <c r="F91" s="26"/>
      <c r="G91" s="26"/>
      <c r="H91" s="26"/>
      <c r="I91" s="26"/>
      <c r="J91" s="26"/>
    </row>
    <row r="92" customFormat="false" ht="15" hidden="false" customHeight="false" outlineLevel="0" collapsed="false">
      <c r="A92" s="24"/>
      <c r="B92" s="25" t="str">
        <f aca="false">IF(A92="","",IF(OR(A92&lt;'Start Here'!$B$14,A92&gt;='Start Here'!$B$14+112),"",INT((A92-'Start Here'!$B$14)/7)+1))</f>
        <v/>
      </c>
      <c r="C92" s="30"/>
      <c r="D92" s="26"/>
      <c r="E92" s="26"/>
      <c r="F92" s="26"/>
      <c r="G92" s="26"/>
      <c r="H92" s="26"/>
      <c r="I92" s="26"/>
      <c r="J92" s="26"/>
    </row>
    <row r="93" customFormat="false" ht="15" hidden="false" customHeight="false" outlineLevel="0" collapsed="false">
      <c r="A93" s="24"/>
      <c r="B93" s="25" t="str">
        <f aca="false">IF(A93="","",IF(OR(A93&lt;'Start Here'!$B$14,A93&gt;='Start Here'!$B$14+112),"",INT((A93-'Start Here'!$B$14)/7)+1))</f>
        <v/>
      </c>
      <c r="C93" s="30"/>
      <c r="D93" s="26"/>
      <c r="E93" s="26"/>
      <c r="F93" s="26"/>
      <c r="G93" s="26"/>
      <c r="H93" s="26"/>
      <c r="I93" s="26"/>
      <c r="J93" s="26"/>
    </row>
    <row r="94" customFormat="false" ht="15" hidden="false" customHeight="false" outlineLevel="0" collapsed="false">
      <c r="A94" s="24"/>
      <c r="B94" s="25" t="str">
        <f aca="false">IF(A94="","",IF(OR(A94&lt;'Start Here'!$B$14,A94&gt;='Start Here'!$B$14+112),"",INT((A94-'Start Here'!$B$14)/7)+1))</f>
        <v/>
      </c>
      <c r="C94" s="30"/>
      <c r="D94" s="26"/>
      <c r="E94" s="26"/>
      <c r="F94" s="26"/>
      <c r="G94" s="26"/>
      <c r="H94" s="26"/>
      <c r="I94" s="26"/>
      <c r="J94" s="26"/>
    </row>
    <row r="95" customFormat="false" ht="15" hidden="false" customHeight="false" outlineLevel="0" collapsed="false">
      <c r="A95" s="24"/>
      <c r="B95" s="25" t="str">
        <f aca="false">IF(A95="","",IF(OR(A95&lt;'Start Here'!$B$14,A95&gt;='Start Here'!$B$14+112),"",INT((A95-'Start Here'!$B$14)/7)+1))</f>
        <v/>
      </c>
      <c r="C95" s="30"/>
      <c r="D95" s="26"/>
      <c r="E95" s="26"/>
      <c r="F95" s="26"/>
      <c r="G95" s="26"/>
      <c r="H95" s="26"/>
      <c r="I95" s="26"/>
      <c r="J95" s="26"/>
    </row>
    <row r="96" customFormat="false" ht="15" hidden="false" customHeight="false" outlineLevel="0" collapsed="false">
      <c r="A96" s="24"/>
      <c r="B96" s="25" t="str">
        <f aca="false">IF(A96="","",IF(OR(A96&lt;'Start Here'!$B$14,A96&gt;='Start Here'!$B$14+112),"",INT((A96-'Start Here'!$B$14)/7)+1))</f>
        <v/>
      </c>
      <c r="C96" s="30"/>
      <c r="D96" s="26"/>
      <c r="E96" s="26"/>
      <c r="F96" s="26"/>
      <c r="G96" s="26"/>
      <c r="H96" s="26"/>
      <c r="I96" s="26"/>
      <c r="J96" s="26"/>
    </row>
    <row r="97" customFormat="false" ht="15" hidden="false" customHeight="false" outlineLevel="0" collapsed="false">
      <c r="A97" s="24"/>
      <c r="B97" s="25" t="str">
        <f aca="false">IF(A97="","",IF(OR(A97&lt;'Start Here'!$B$14,A97&gt;='Start Here'!$B$14+112),"",INT((A97-'Start Here'!$B$14)/7)+1))</f>
        <v/>
      </c>
      <c r="C97" s="30"/>
      <c r="D97" s="26"/>
      <c r="E97" s="26"/>
      <c r="F97" s="26"/>
      <c r="G97" s="26"/>
      <c r="H97" s="26"/>
      <c r="I97" s="26"/>
      <c r="J97" s="26"/>
    </row>
    <row r="98" customFormat="false" ht="15" hidden="false" customHeight="false" outlineLevel="0" collapsed="false">
      <c r="A98" s="24"/>
      <c r="B98" s="25" t="str">
        <f aca="false">IF(A98="","",IF(OR(A98&lt;'Start Here'!$B$14,A98&gt;='Start Here'!$B$14+112),"",INT((A98-'Start Here'!$B$14)/7)+1))</f>
        <v/>
      </c>
      <c r="C98" s="30"/>
      <c r="D98" s="26"/>
      <c r="E98" s="26"/>
      <c r="F98" s="26"/>
      <c r="G98" s="26"/>
      <c r="H98" s="26"/>
      <c r="I98" s="26"/>
      <c r="J98" s="26"/>
    </row>
    <row r="99" customFormat="false" ht="15" hidden="false" customHeight="false" outlineLevel="0" collapsed="false">
      <c r="A99" s="24"/>
      <c r="B99" s="25" t="str">
        <f aca="false">IF(A99="","",IF(OR(A99&lt;'Start Here'!$B$14,A99&gt;='Start Here'!$B$14+112),"",INT((A99-'Start Here'!$B$14)/7)+1))</f>
        <v/>
      </c>
      <c r="C99" s="30"/>
      <c r="D99" s="26"/>
      <c r="E99" s="26"/>
      <c r="F99" s="26"/>
      <c r="G99" s="26"/>
      <c r="H99" s="26"/>
      <c r="I99" s="26"/>
      <c r="J99" s="26"/>
    </row>
    <row r="100" customFormat="false" ht="15" hidden="false" customHeight="false" outlineLevel="0" collapsed="false">
      <c r="A100" s="24"/>
      <c r="B100" s="25" t="str">
        <f aca="false">IF(A100="","",IF(OR(A100&lt;'Start Here'!$B$14,A100&gt;='Start Here'!$B$14+112),"",INT((A100-'Start Here'!$B$14)/7)+1))</f>
        <v/>
      </c>
      <c r="C100" s="30"/>
      <c r="D100" s="26"/>
      <c r="E100" s="26"/>
      <c r="F100" s="26"/>
      <c r="G100" s="26"/>
      <c r="H100" s="26"/>
      <c r="I100" s="26"/>
      <c r="J100" s="26"/>
    </row>
    <row r="101" customFormat="false" ht="15" hidden="false" customHeight="false" outlineLevel="0" collapsed="false">
      <c r="A101" s="24"/>
      <c r="B101" s="25" t="str">
        <f aca="false">IF(A101="","",IF(OR(A101&lt;'Start Here'!$B$14,A101&gt;='Start Here'!$B$14+112),"",INT((A101-'Start Here'!$B$14)/7)+1))</f>
        <v/>
      </c>
      <c r="C101" s="30"/>
      <c r="D101" s="26"/>
      <c r="E101" s="26"/>
      <c r="F101" s="26"/>
      <c r="G101" s="26"/>
      <c r="H101" s="26"/>
      <c r="I101" s="26"/>
      <c r="J101" s="26"/>
    </row>
    <row r="102" customFormat="false" ht="15" hidden="false" customHeight="false" outlineLevel="0" collapsed="false">
      <c r="A102" s="24"/>
      <c r="B102" s="25" t="str">
        <f aca="false">IF(A102="","",IF(OR(A102&lt;'Start Here'!$B$14,A102&gt;='Start Here'!$B$14+112),"",INT((A102-'Start Here'!$B$14)/7)+1))</f>
        <v/>
      </c>
      <c r="C102" s="30"/>
      <c r="D102" s="26"/>
      <c r="E102" s="26"/>
      <c r="F102" s="26"/>
      <c r="G102" s="26"/>
      <c r="H102" s="26"/>
      <c r="I102" s="26"/>
      <c r="J102" s="26"/>
    </row>
    <row r="103" customFormat="false" ht="15" hidden="false" customHeight="false" outlineLevel="0" collapsed="false">
      <c r="A103" s="24"/>
      <c r="B103" s="25" t="str">
        <f aca="false">IF(A103="","",IF(OR(A103&lt;'Start Here'!$B$14,A103&gt;='Start Here'!$B$14+112),"",INT((A103-'Start Here'!$B$14)/7)+1))</f>
        <v/>
      </c>
      <c r="C103" s="30"/>
      <c r="D103" s="26"/>
      <c r="E103" s="26"/>
      <c r="F103" s="26"/>
      <c r="G103" s="26"/>
      <c r="H103" s="26"/>
      <c r="I103" s="26"/>
      <c r="J103" s="26"/>
    </row>
    <row r="104" customFormat="false" ht="15" hidden="false" customHeight="false" outlineLevel="0" collapsed="false">
      <c r="A104" s="24"/>
      <c r="B104" s="25" t="str">
        <f aca="false">IF(A104="","",IF(OR(A104&lt;'Start Here'!$B$14,A104&gt;='Start Here'!$B$14+112),"",INT((A104-'Start Here'!$B$14)/7)+1))</f>
        <v/>
      </c>
      <c r="C104" s="30"/>
      <c r="D104" s="26"/>
      <c r="E104" s="26"/>
      <c r="F104" s="26"/>
      <c r="G104" s="26"/>
      <c r="H104" s="26"/>
      <c r="I104" s="26"/>
      <c r="J104" s="26"/>
    </row>
    <row r="105" customFormat="false" ht="15" hidden="false" customHeight="false" outlineLevel="0" collapsed="false">
      <c r="A105" s="24"/>
      <c r="B105" s="25" t="str">
        <f aca="false">IF(A105="","",IF(OR(A105&lt;'Start Here'!$B$14,A105&gt;='Start Here'!$B$14+112),"",INT((A105-'Start Here'!$B$14)/7)+1))</f>
        <v/>
      </c>
      <c r="C105" s="30"/>
      <c r="D105" s="26"/>
      <c r="E105" s="26"/>
      <c r="F105" s="26"/>
      <c r="G105" s="26"/>
      <c r="H105" s="26"/>
      <c r="I105" s="26"/>
      <c r="J105" s="26"/>
    </row>
    <row r="106" customFormat="false" ht="15" hidden="false" customHeight="false" outlineLevel="0" collapsed="false">
      <c r="A106" s="24"/>
      <c r="B106" s="25" t="str">
        <f aca="false">IF(A106="","",IF(OR(A106&lt;'Start Here'!$B$14,A106&gt;='Start Here'!$B$14+112),"",INT((A106-'Start Here'!$B$14)/7)+1))</f>
        <v/>
      </c>
      <c r="C106" s="30"/>
      <c r="D106" s="26"/>
      <c r="E106" s="26"/>
      <c r="F106" s="26"/>
      <c r="G106" s="26"/>
      <c r="H106" s="26"/>
      <c r="I106" s="26"/>
      <c r="J106" s="26"/>
    </row>
    <row r="107" customFormat="false" ht="15" hidden="false" customHeight="false" outlineLevel="0" collapsed="false">
      <c r="A107" s="24"/>
      <c r="B107" s="25" t="str">
        <f aca="false">IF(A107="","",IF(OR(A107&lt;'Start Here'!$B$14,A107&gt;='Start Here'!$B$14+112),"",INT((A107-'Start Here'!$B$14)/7)+1))</f>
        <v/>
      </c>
      <c r="C107" s="30"/>
      <c r="D107" s="26"/>
      <c r="E107" s="26"/>
      <c r="F107" s="26"/>
      <c r="G107" s="26"/>
      <c r="H107" s="26"/>
      <c r="I107" s="26"/>
      <c r="J107" s="26"/>
    </row>
    <row r="108" customFormat="false" ht="15" hidden="false" customHeight="false" outlineLevel="0" collapsed="false">
      <c r="A108" s="24"/>
      <c r="B108" s="25" t="str">
        <f aca="false">IF(A108="","",IF(OR(A108&lt;'Start Here'!$B$14,A108&gt;='Start Here'!$B$14+112),"",INT((A108-'Start Here'!$B$14)/7)+1))</f>
        <v/>
      </c>
      <c r="C108" s="30"/>
      <c r="D108" s="26"/>
      <c r="E108" s="26"/>
      <c r="F108" s="26"/>
      <c r="G108" s="26"/>
      <c r="H108" s="26"/>
      <c r="I108" s="26"/>
      <c r="J108" s="26"/>
    </row>
    <row r="109" customFormat="false" ht="15" hidden="false" customHeight="false" outlineLevel="0" collapsed="false">
      <c r="A109" s="24"/>
      <c r="B109" s="25" t="str">
        <f aca="false">IF(A109="","",IF(OR(A109&lt;'Start Here'!$B$14,A109&gt;='Start Here'!$B$14+112),"",INT((A109-'Start Here'!$B$14)/7)+1))</f>
        <v/>
      </c>
      <c r="C109" s="30"/>
      <c r="D109" s="26"/>
      <c r="E109" s="26"/>
      <c r="F109" s="26"/>
      <c r="G109" s="26"/>
      <c r="H109" s="26"/>
      <c r="I109" s="26"/>
      <c r="J109" s="26"/>
    </row>
    <row r="110" customFormat="false" ht="15" hidden="false" customHeight="false" outlineLevel="0" collapsed="false">
      <c r="A110" s="24"/>
      <c r="B110" s="25" t="str">
        <f aca="false">IF(A110="","",IF(OR(A110&lt;'Start Here'!$B$14,A110&gt;='Start Here'!$B$14+112),"",INT((A110-'Start Here'!$B$14)/7)+1))</f>
        <v/>
      </c>
      <c r="C110" s="30"/>
      <c r="D110" s="26"/>
      <c r="E110" s="26"/>
      <c r="F110" s="26"/>
      <c r="G110" s="26"/>
      <c r="H110" s="26"/>
      <c r="I110" s="26"/>
      <c r="J110" s="26"/>
    </row>
    <row r="111" customFormat="false" ht="15" hidden="false" customHeight="false" outlineLevel="0" collapsed="false">
      <c r="A111" s="24"/>
      <c r="B111" s="25" t="str">
        <f aca="false">IF(A111="","",IF(OR(A111&lt;'Start Here'!$B$14,A111&gt;='Start Here'!$B$14+112),"",INT((A111-'Start Here'!$B$14)/7)+1))</f>
        <v/>
      </c>
      <c r="C111" s="30"/>
      <c r="D111" s="26"/>
      <c r="E111" s="26"/>
      <c r="F111" s="26"/>
      <c r="G111" s="26"/>
      <c r="H111" s="26"/>
      <c r="I111" s="26"/>
      <c r="J111" s="26"/>
    </row>
    <row r="112" customFormat="false" ht="15" hidden="false" customHeight="false" outlineLevel="0" collapsed="false">
      <c r="A112" s="24"/>
      <c r="B112" s="25" t="str">
        <f aca="false">IF(A112="","",IF(OR(A112&lt;'Start Here'!$B$14,A112&gt;='Start Here'!$B$14+112),"",INT((A112-'Start Here'!$B$14)/7)+1))</f>
        <v/>
      </c>
      <c r="C112" s="30"/>
      <c r="D112" s="26"/>
      <c r="E112" s="26"/>
      <c r="F112" s="26"/>
      <c r="G112" s="26"/>
      <c r="H112" s="26"/>
      <c r="I112" s="26"/>
      <c r="J112" s="26"/>
    </row>
    <row r="113" customFormat="false" ht="15" hidden="false" customHeight="false" outlineLevel="0" collapsed="false">
      <c r="A113" s="24"/>
      <c r="B113" s="25" t="str">
        <f aca="false">IF(A113="","",IF(OR(A113&lt;'Start Here'!$B$14,A113&gt;='Start Here'!$B$14+112),"",INT((A113-'Start Here'!$B$14)/7)+1))</f>
        <v/>
      </c>
      <c r="C113" s="30"/>
      <c r="D113" s="26"/>
      <c r="E113" s="26"/>
      <c r="F113" s="26"/>
      <c r="G113" s="26"/>
      <c r="H113" s="26"/>
      <c r="I113" s="26"/>
      <c r="J113" s="26"/>
    </row>
    <row r="114" customFormat="false" ht="15" hidden="false" customHeight="false" outlineLevel="0" collapsed="false">
      <c r="A114" s="24"/>
      <c r="B114" s="25" t="str">
        <f aca="false">IF(A114="","",IF(OR(A114&lt;'Start Here'!$B$14,A114&gt;='Start Here'!$B$14+112),"",INT((A114-'Start Here'!$B$14)/7)+1))</f>
        <v/>
      </c>
      <c r="C114" s="30"/>
      <c r="D114" s="26"/>
      <c r="E114" s="26"/>
      <c r="F114" s="26"/>
      <c r="G114" s="26"/>
      <c r="H114" s="26"/>
      <c r="I114" s="26"/>
      <c r="J114" s="26"/>
    </row>
    <row r="115" customFormat="false" ht="15" hidden="false" customHeight="false" outlineLevel="0" collapsed="false">
      <c r="A115" s="24"/>
      <c r="B115" s="25" t="str">
        <f aca="false">IF(A115="","",IF(OR(A115&lt;'Start Here'!$B$14,A115&gt;='Start Here'!$B$14+112),"",INT((A115-'Start Here'!$B$14)/7)+1))</f>
        <v/>
      </c>
      <c r="C115" s="30"/>
      <c r="D115" s="26"/>
      <c r="E115" s="26"/>
      <c r="F115" s="26"/>
      <c r="G115" s="26"/>
      <c r="H115" s="26"/>
      <c r="I115" s="26"/>
      <c r="J115" s="26"/>
    </row>
    <row r="116" customFormat="false" ht="15" hidden="false" customHeight="false" outlineLevel="0" collapsed="false">
      <c r="A116" s="24"/>
      <c r="B116" s="25" t="str">
        <f aca="false">IF(A116="","",IF(OR(A116&lt;'Start Here'!$B$14,A116&gt;='Start Here'!$B$14+112),"",INT((A116-'Start Here'!$B$14)/7)+1))</f>
        <v/>
      </c>
      <c r="C116" s="30"/>
      <c r="D116" s="26"/>
      <c r="E116" s="26"/>
      <c r="F116" s="26"/>
      <c r="G116" s="26"/>
      <c r="H116" s="26"/>
      <c r="I116" s="26"/>
      <c r="J116" s="26"/>
    </row>
    <row r="117" customFormat="false" ht="15" hidden="false" customHeight="false" outlineLevel="0" collapsed="false">
      <c r="A117" s="24"/>
      <c r="B117" s="25" t="str">
        <f aca="false">IF(A117="","",IF(OR(A117&lt;'Start Here'!$B$14,A117&gt;='Start Here'!$B$14+112),"",INT((A117-'Start Here'!$B$14)/7)+1))</f>
        <v/>
      </c>
      <c r="C117" s="30"/>
      <c r="D117" s="26"/>
      <c r="E117" s="26"/>
      <c r="F117" s="26"/>
      <c r="G117" s="26"/>
      <c r="H117" s="26"/>
      <c r="I117" s="26"/>
      <c r="J117" s="26"/>
    </row>
    <row r="118" customFormat="false" ht="15" hidden="false" customHeight="false" outlineLevel="0" collapsed="false">
      <c r="A118" s="24"/>
      <c r="B118" s="25" t="str">
        <f aca="false">IF(A118="","",IF(OR(A118&lt;'Start Here'!$B$14,A118&gt;='Start Here'!$B$14+112),"",INT((A118-'Start Here'!$B$14)/7)+1))</f>
        <v/>
      </c>
      <c r="C118" s="30"/>
      <c r="D118" s="26"/>
      <c r="E118" s="26"/>
      <c r="F118" s="26"/>
      <c r="G118" s="26"/>
      <c r="H118" s="26"/>
      <c r="I118" s="26"/>
      <c r="J118" s="26"/>
    </row>
    <row r="119" customFormat="false" ht="15" hidden="false" customHeight="false" outlineLevel="0" collapsed="false">
      <c r="A119" s="24"/>
      <c r="B119" s="25" t="str">
        <f aca="false">IF(A119="","",IF(OR(A119&lt;'Start Here'!$B$14,A119&gt;='Start Here'!$B$14+112),"",INT((A119-'Start Here'!$B$14)/7)+1))</f>
        <v/>
      </c>
      <c r="C119" s="30"/>
      <c r="D119" s="26"/>
      <c r="E119" s="26"/>
      <c r="F119" s="26"/>
      <c r="G119" s="26"/>
      <c r="H119" s="26"/>
      <c r="I119" s="26"/>
      <c r="J119" s="26"/>
    </row>
    <row r="120" customFormat="false" ht="15" hidden="false" customHeight="false" outlineLevel="0" collapsed="false">
      <c r="A120" s="24"/>
      <c r="B120" s="25" t="str">
        <f aca="false">IF(A120="","",IF(OR(A120&lt;'Start Here'!$B$14,A120&gt;='Start Here'!$B$14+112),"",INT((A120-'Start Here'!$B$14)/7)+1))</f>
        <v/>
      </c>
      <c r="C120" s="30"/>
      <c r="D120" s="26"/>
      <c r="E120" s="26"/>
      <c r="F120" s="26"/>
      <c r="G120" s="26"/>
      <c r="H120" s="26"/>
      <c r="I120" s="26"/>
      <c r="J120" s="26"/>
    </row>
    <row r="121" customFormat="false" ht="15" hidden="false" customHeight="false" outlineLevel="0" collapsed="false">
      <c r="A121" s="24"/>
      <c r="B121" s="25" t="str">
        <f aca="false">IF(A121="","",IF(OR(A121&lt;'Start Here'!$B$14,A121&gt;='Start Here'!$B$14+112),"",INT((A121-'Start Here'!$B$14)/7)+1))</f>
        <v/>
      </c>
      <c r="C121" s="30"/>
      <c r="D121" s="26"/>
      <c r="E121" s="26"/>
      <c r="F121" s="26"/>
      <c r="G121" s="26"/>
      <c r="H121" s="26"/>
      <c r="I121" s="26"/>
      <c r="J121" s="26"/>
    </row>
    <row r="122" customFormat="false" ht="15" hidden="false" customHeight="false" outlineLevel="0" collapsed="false">
      <c r="A122" s="24"/>
      <c r="B122" s="25" t="str">
        <f aca="false">IF(A122="","",IF(OR(A122&lt;'Start Here'!$B$14,A122&gt;='Start Here'!$B$14+112),"",INT((A122-'Start Here'!$B$14)/7)+1))</f>
        <v/>
      </c>
      <c r="C122" s="30"/>
      <c r="D122" s="26"/>
      <c r="E122" s="26"/>
      <c r="F122" s="26"/>
      <c r="G122" s="26"/>
      <c r="H122" s="26"/>
      <c r="I122" s="26"/>
      <c r="J122" s="26"/>
    </row>
    <row r="123" customFormat="false" ht="15" hidden="false" customHeight="false" outlineLevel="0" collapsed="false">
      <c r="A123" s="24"/>
      <c r="B123" s="25" t="str">
        <f aca="false">IF(A123="","",IF(OR(A123&lt;'Start Here'!$B$14,A123&gt;='Start Here'!$B$14+112),"",INT((A123-'Start Here'!$B$14)/7)+1))</f>
        <v/>
      </c>
      <c r="C123" s="30"/>
      <c r="D123" s="26"/>
      <c r="E123" s="26"/>
      <c r="F123" s="26"/>
      <c r="G123" s="26"/>
      <c r="H123" s="26"/>
      <c r="I123" s="26"/>
      <c r="J123" s="26"/>
    </row>
    <row r="124" customFormat="false" ht="15" hidden="false" customHeight="false" outlineLevel="0" collapsed="false">
      <c r="A124" s="24"/>
      <c r="B124" s="25" t="str">
        <f aca="false">IF(A124="","",IF(OR(A124&lt;'Start Here'!$B$14,A124&gt;='Start Here'!$B$14+112),"",INT((A124-'Start Here'!$B$14)/7)+1))</f>
        <v/>
      </c>
      <c r="C124" s="30"/>
      <c r="D124" s="26"/>
      <c r="E124" s="26"/>
      <c r="F124" s="26"/>
      <c r="G124" s="26"/>
      <c r="H124" s="26"/>
      <c r="I124" s="26"/>
      <c r="J124" s="26"/>
    </row>
    <row r="125" customFormat="false" ht="15" hidden="false" customHeight="false" outlineLevel="0" collapsed="false">
      <c r="A125" s="24"/>
      <c r="B125" s="25" t="str">
        <f aca="false">IF(A125="","",IF(OR(A125&lt;'Start Here'!$B$14,A125&gt;='Start Here'!$B$14+112),"",INT((A125-'Start Here'!$B$14)/7)+1))</f>
        <v/>
      </c>
      <c r="C125" s="30"/>
      <c r="D125" s="26"/>
      <c r="E125" s="26"/>
      <c r="F125" s="26"/>
      <c r="G125" s="26"/>
      <c r="H125" s="26"/>
      <c r="I125" s="26"/>
      <c r="J125" s="26"/>
    </row>
    <row r="126" customFormat="false" ht="15" hidden="false" customHeight="false" outlineLevel="0" collapsed="false">
      <c r="A126" s="24"/>
      <c r="B126" s="25" t="str">
        <f aca="false">IF(A126="","",IF(OR(A126&lt;'Start Here'!$B$14,A126&gt;='Start Here'!$B$14+112),"",INT((A126-'Start Here'!$B$14)/7)+1))</f>
        <v/>
      </c>
      <c r="C126" s="30"/>
      <c r="D126" s="26"/>
      <c r="E126" s="26"/>
      <c r="F126" s="26"/>
      <c r="G126" s="26"/>
      <c r="H126" s="26"/>
      <c r="I126" s="26"/>
      <c r="J126" s="26"/>
    </row>
    <row r="127" customFormat="false" ht="15" hidden="false" customHeight="false" outlineLevel="0" collapsed="false">
      <c r="A127" s="24"/>
      <c r="B127" s="25" t="str">
        <f aca="false">IF(A127="","",IF(OR(A127&lt;'Start Here'!$B$14,A127&gt;='Start Here'!$B$14+112),"",INT((A127-'Start Here'!$B$14)/7)+1))</f>
        <v/>
      </c>
      <c r="C127" s="30"/>
      <c r="D127" s="26"/>
      <c r="E127" s="26"/>
      <c r="F127" s="26"/>
      <c r="G127" s="26"/>
      <c r="H127" s="26"/>
      <c r="I127" s="26"/>
      <c r="J127" s="26"/>
    </row>
    <row r="128" customFormat="false" ht="15" hidden="false" customHeight="false" outlineLevel="0" collapsed="false">
      <c r="A128" s="24"/>
      <c r="B128" s="25" t="str">
        <f aca="false">IF(A128="","",IF(OR(A128&lt;'Start Here'!$B$14,A128&gt;='Start Here'!$B$14+112),"",INT((A128-'Start Here'!$B$14)/7)+1))</f>
        <v/>
      </c>
      <c r="C128" s="30"/>
      <c r="D128" s="26"/>
      <c r="E128" s="26"/>
      <c r="F128" s="26"/>
      <c r="G128" s="26"/>
      <c r="H128" s="26"/>
      <c r="I128" s="26"/>
      <c r="J128" s="26"/>
    </row>
    <row r="129" customFormat="false" ht="15" hidden="false" customHeight="false" outlineLevel="0" collapsed="false">
      <c r="A129" s="24"/>
      <c r="B129" s="25" t="str">
        <f aca="false">IF(A129="","",IF(OR(A129&lt;'Start Here'!$B$14,A129&gt;='Start Here'!$B$14+112),"",INT((A129-'Start Here'!$B$14)/7)+1))</f>
        <v/>
      </c>
      <c r="C129" s="30"/>
      <c r="D129" s="26"/>
      <c r="E129" s="26"/>
      <c r="F129" s="26"/>
      <c r="G129" s="26"/>
      <c r="H129" s="26"/>
      <c r="I129" s="26"/>
      <c r="J129" s="26"/>
    </row>
    <row r="130" customFormat="false" ht="15" hidden="false" customHeight="false" outlineLevel="0" collapsed="false">
      <c r="A130" s="24"/>
      <c r="B130" s="25" t="str">
        <f aca="false">IF(A130="","",IF(OR(A130&lt;'Start Here'!$B$14,A130&gt;='Start Here'!$B$14+112),"",INT((A130-'Start Here'!$B$14)/7)+1))</f>
        <v/>
      </c>
      <c r="C130" s="30"/>
      <c r="D130" s="26"/>
      <c r="E130" s="26"/>
      <c r="F130" s="26"/>
      <c r="G130" s="26"/>
      <c r="H130" s="26"/>
      <c r="I130" s="26"/>
      <c r="J130" s="26"/>
    </row>
    <row r="131" customFormat="false" ht="15" hidden="false" customHeight="false" outlineLevel="0" collapsed="false">
      <c r="A131" s="24"/>
      <c r="B131" s="25" t="str">
        <f aca="false">IF(A131="","",IF(OR(A131&lt;'Start Here'!$B$14,A131&gt;='Start Here'!$B$14+112),"",INT((A131-'Start Here'!$B$14)/7)+1))</f>
        <v/>
      </c>
      <c r="C131" s="30"/>
      <c r="D131" s="26"/>
      <c r="E131" s="26"/>
      <c r="F131" s="26"/>
      <c r="G131" s="26"/>
      <c r="H131" s="26"/>
      <c r="I131" s="26"/>
      <c r="J131" s="26"/>
    </row>
    <row r="132" customFormat="false" ht="15" hidden="false" customHeight="false" outlineLevel="0" collapsed="false">
      <c r="A132" s="24"/>
      <c r="B132" s="25" t="str">
        <f aca="false">IF(A132="","",IF(OR(A132&lt;'Start Here'!$B$14,A132&gt;='Start Here'!$B$14+112),"",INT((A132-'Start Here'!$B$14)/7)+1))</f>
        <v/>
      </c>
      <c r="C132" s="30"/>
      <c r="D132" s="26"/>
      <c r="E132" s="26"/>
      <c r="F132" s="26"/>
      <c r="G132" s="26"/>
      <c r="H132" s="26"/>
      <c r="I132" s="26"/>
      <c r="J132" s="26"/>
    </row>
    <row r="133" customFormat="false" ht="15" hidden="false" customHeight="false" outlineLevel="0" collapsed="false">
      <c r="A133" s="24"/>
      <c r="B133" s="25" t="str">
        <f aca="false">IF(A133="","",IF(OR(A133&lt;'Start Here'!$B$14,A133&gt;='Start Here'!$B$14+112),"",INT((A133-'Start Here'!$B$14)/7)+1))</f>
        <v/>
      </c>
      <c r="C133" s="30"/>
      <c r="D133" s="26"/>
      <c r="E133" s="26"/>
      <c r="F133" s="26"/>
      <c r="G133" s="26"/>
      <c r="H133" s="26"/>
      <c r="I133" s="26"/>
      <c r="J133" s="26"/>
    </row>
    <row r="134" customFormat="false" ht="15" hidden="false" customHeight="false" outlineLevel="0" collapsed="false">
      <c r="A134" s="24"/>
      <c r="B134" s="25" t="str">
        <f aca="false">IF(A134="","",IF(OR(A134&lt;'Start Here'!$B$14,A134&gt;='Start Here'!$B$14+112),"",INT((A134-'Start Here'!$B$14)/7)+1))</f>
        <v/>
      </c>
      <c r="C134" s="30"/>
      <c r="D134" s="26"/>
      <c r="E134" s="26"/>
      <c r="F134" s="26"/>
      <c r="G134" s="26"/>
      <c r="H134" s="26"/>
      <c r="I134" s="26"/>
      <c r="J134" s="26"/>
    </row>
    <row r="135" customFormat="false" ht="15" hidden="false" customHeight="false" outlineLevel="0" collapsed="false">
      <c r="A135" s="24"/>
      <c r="B135" s="25" t="str">
        <f aca="false">IF(A135="","",IF(OR(A135&lt;'Start Here'!$B$14,A135&gt;='Start Here'!$B$14+112),"",INT((A135-'Start Here'!$B$14)/7)+1))</f>
        <v/>
      </c>
      <c r="C135" s="30"/>
      <c r="D135" s="26"/>
      <c r="E135" s="26"/>
      <c r="F135" s="26"/>
      <c r="G135" s="26"/>
      <c r="H135" s="26"/>
      <c r="I135" s="26"/>
      <c r="J135" s="26"/>
    </row>
    <row r="136" customFormat="false" ht="15" hidden="false" customHeight="false" outlineLevel="0" collapsed="false">
      <c r="A136" s="24"/>
      <c r="B136" s="25" t="str">
        <f aca="false">IF(A136="","",IF(OR(A136&lt;'Start Here'!$B$14,A136&gt;='Start Here'!$B$14+112),"",INT((A136-'Start Here'!$B$14)/7)+1))</f>
        <v/>
      </c>
      <c r="C136" s="30"/>
      <c r="D136" s="26"/>
      <c r="E136" s="26"/>
      <c r="F136" s="26"/>
      <c r="G136" s="26"/>
      <c r="H136" s="26"/>
      <c r="I136" s="26"/>
      <c r="J136" s="26"/>
    </row>
    <row r="137" customFormat="false" ht="15" hidden="false" customHeight="false" outlineLevel="0" collapsed="false">
      <c r="A137" s="24"/>
      <c r="B137" s="25" t="str">
        <f aca="false">IF(A137="","",IF(OR(A137&lt;'Start Here'!$B$14,A137&gt;='Start Here'!$B$14+112),"",INT((A137-'Start Here'!$B$14)/7)+1))</f>
        <v/>
      </c>
      <c r="C137" s="30"/>
      <c r="D137" s="26"/>
      <c r="E137" s="26"/>
      <c r="F137" s="26"/>
      <c r="G137" s="26"/>
      <c r="H137" s="26"/>
      <c r="I137" s="26"/>
      <c r="J137" s="26"/>
    </row>
    <row r="138" customFormat="false" ht="15" hidden="false" customHeight="false" outlineLevel="0" collapsed="false">
      <c r="A138" s="24"/>
      <c r="B138" s="25" t="str">
        <f aca="false">IF(A138="","",IF(OR(A138&lt;'Start Here'!$B$14,A138&gt;='Start Here'!$B$14+112),"",INT((A138-'Start Here'!$B$14)/7)+1))</f>
        <v/>
      </c>
      <c r="C138" s="30"/>
      <c r="D138" s="26"/>
      <c r="E138" s="26"/>
      <c r="F138" s="26"/>
      <c r="G138" s="26"/>
      <c r="H138" s="26"/>
      <c r="I138" s="26"/>
      <c r="J138" s="26"/>
    </row>
    <row r="139" customFormat="false" ht="15" hidden="false" customHeight="false" outlineLevel="0" collapsed="false">
      <c r="A139" s="24"/>
      <c r="B139" s="25" t="str">
        <f aca="false">IF(A139="","",IF(OR(A139&lt;'Start Here'!$B$14,A139&gt;='Start Here'!$B$14+112),"",INT((A139-'Start Here'!$B$14)/7)+1))</f>
        <v/>
      </c>
      <c r="C139" s="30"/>
      <c r="D139" s="26"/>
      <c r="E139" s="26"/>
      <c r="F139" s="26"/>
      <c r="G139" s="26"/>
      <c r="H139" s="26"/>
      <c r="I139" s="26"/>
      <c r="J139" s="26"/>
    </row>
    <row r="140" customFormat="false" ht="15" hidden="false" customHeight="false" outlineLevel="0" collapsed="false">
      <c r="A140" s="24"/>
      <c r="B140" s="25" t="str">
        <f aca="false">IF(A140="","",IF(OR(A140&lt;'Start Here'!$B$14,A140&gt;='Start Here'!$B$14+112),"",INT((A140-'Start Here'!$B$14)/7)+1))</f>
        <v/>
      </c>
      <c r="C140" s="30"/>
      <c r="D140" s="26"/>
      <c r="E140" s="26"/>
      <c r="F140" s="26"/>
      <c r="G140" s="26"/>
      <c r="H140" s="26"/>
      <c r="I140" s="26"/>
      <c r="J140" s="26"/>
    </row>
    <row r="141" customFormat="false" ht="15" hidden="false" customHeight="false" outlineLevel="0" collapsed="false">
      <c r="A141" s="24"/>
      <c r="B141" s="25" t="str">
        <f aca="false">IF(A141="","",IF(OR(A141&lt;'Start Here'!$B$14,A141&gt;='Start Here'!$B$14+112),"",INT((A141-'Start Here'!$B$14)/7)+1))</f>
        <v/>
      </c>
      <c r="C141" s="30"/>
      <c r="D141" s="26"/>
      <c r="E141" s="26"/>
      <c r="F141" s="26"/>
      <c r="G141" s="26"/>
      <c r="H141" s="26"/>
      <c r="I141" s="26"/>
      <c r="J141" s="26"/>
    </row>
    <row r="142" customFormat="false" ht="15" hidden="false" customHeight="false" outlineLevel="0" collapsed="false">
      <c r="A142" s="24"/>
      <c r="B142" s="25" t="str">
        <f aca="false">IF(A142="","",IF(OR(A142&lt;'Start Here'!$B$14,A142&gt;='Start Here'!$B$14+112),"",INT((A142-'Start Here'!$B$14)/7)+1))</f>
        <v/>
      </c>
      <c r="C142" s="30"/>
      <c r="D142" s="26"/>
      <c r="E142" s="26"/>
      <c r="F142" s="26"/>
      <c r="G142" s="26"/>
      <c r="H142" s="26"/>
      <c r="I142" s="26"/>
      <c r="J142" s="26"/>
    </row>
    <row r="143" customFormat="false" ht="15" hidden="false" customHeight="false" outlineLevel="0" collapsed="false">
      <c r="A143" s="24"/>
      <c r="B143" s="25" t="str">
        <f aca="false">IF(A143="","",IF(OR(A143&lt;'Start Here'!$B$14,A143&gt;='Start Here'!$B$14+112),"",INT((A143-'Start Here'!$B$14)/7)+1))</f>
        <v/>
      </c>
      <c r="C143" s="30"/>
      <c r="D143" s="26"/>
      <c r="E143" s="26"/>
      <c r="F143" s="26"/>
      <c r="G143" s="26"/>
      <c r="H143" s="26"/>
      <c r="I143" s="26"/>
      <c r="J143" s="26"/>
    </row>
    <row r="144" customFormat="false" ht="15" hidden="false" customHeight="false" outlineLevel="0" collapsed="false">
      <c r="A144" s="24"/>
      <c r="B144" s="25" t="str">
        <f aca="false">IF(A144="","",IF(OR(A144&lt;'Start Here'!$B$14,A144&gt;='Start Here'!$B$14+112),"",INT((A144-'Start Here'!$B$14)/7)+1))</f>
        <v/>
      </c>
      <c r="C144" s="30"/>
      <c r="D144" s="26"/>
      <c r="E144" s="26"/>
      <c r="F144" s="26"/>
      <c r="G144" s="26"/>
      <c r="H144" s="26"/>
      <c r="I144" s="26"/>
      <c r="J144" s="26"/>
    </row>
    <row r="145" customFormat="false" ht="15" hidden="false" customHeight="false" outlineLevel="0" collapsed="false">
      <c r="A145" s="24"/>
      <c r="B145" s="25" t="str">
        <f aca="false">IF(A145="","",IF(OR(A145&lt;'Start Here'!$B$14,A145&gt;='Start Here'!$B$14+112),"",INT((A145-'Start Here'!$B$14)/7)+1))</f>
        <v/>
      </c>
      <c r="C145" s="30"/>
      <c r="D145" s="26"/>
      <c r="E145" s="26"/>
      <c r="F145" s="26"/>
      <c r="G145" s="26"/>
      <c r="H145" s="26"/>
      <c r="I145" s="26"/>
      <c r="J145" s="26"/>
    </row>
    <row r="146" customFormat="false" ht="15" hidden="false" customHeight="false" outlineLevel="0" collapsed="false">
      <c r="A146" s="24"/>
      <c r="B146" s="25" t="str">
        <f aca="false">IF(A146="","",IF(OR(A146&lt;'Start Here'!$B$14,A146&gt;='Start Here'!$B$14+112),"",INT((A146-'Start Here'!$B$14)/7)+1))</f>
        <v/>
      </c>
      <c r="C146" s="30"/>
      <c r="D146" s="26"/>
      <c r="E146" s="26"/>
      <c r="F146" s="26"/>
      <c r="G146" s="26"/>
      <c r="H146" s="26"/>
      <c r="I146" s="26"/>
      <c r="J146" s="26"/>
    </row>
    <row r="147" customFormat="false" ht="15" hidden="false" customHeight="false" outlineLevel="0" collapsed="false">
      <c r="A147" s="24"/>
      <c r="B147" s="25" t="str">
        <f aca="false">IF(A147="","",IF(OR(A147&lt;'Start Here'!$B$14,A147&gt;='Start Here'!$B$14+112),"",INT((A147-'Start Here'!$B$14)/7)+1))</f>
        <v/>
      </c>
      <c r="C147" s="30"/>
      <c r="D147" s="26"/>
      <c r="E147" s="26"/>
      <c r="F147" s="26"/>
      <c r="G147" s="26"/>
      <c r="H147" s="26"/>
      <c r="I147" s="26"/>
      <c r="J147" s="26"/>
    </row>
    <row r="148" customFormat="false" ht="15" hidden="false" customHeight="false" outlineLevel="0" collapsed="false">
      <c r="A148" s="24"/>
      <c r="B148" s="25" t="str">
        <f aca="false">IF(A148="","",IF(OR(A148&lt;'Start Here'!$B$14,A148&gt;='Start Here'!$B$14+112),"",INT((A148-'Start Here'!$B$14)/7)+1))</f>
        <v/>
      </c>
      <c r="C148" s="30"/>
      <c r="D148" s="26"/>
      <c r="E148" s="26"/>
      <c r="F148" s="26"/>
      <c r="G148" s="26"/>
      <c r="H148" s="26"/>
      <c r="I148" s="26"/>
      <c r="J148" s="26"/>
    </row>
    <row r="149" customFormat="false" ht="15" hidden="false" customHeight="false" outlineLevel="0" collapsed="false">
      <c r="A149" s="24"/>
      <c r="B149" s="25" t="str">
        <f aca="false">IF(A149="","",IF(OR(A149&lt;'Start Here'!$B$14,A149&gt;='Start Here'!$B$14+112),"",INT((A149-'Start Here'!$B$14)/7)+1))</f>
        <v/>
      </c>
      <c r="C149" s="30"/>
      <c r="D149" s="26"/>
      <c r="E149" s="26"/>
      <c r="F149" s="26"/>
      <c r="G149" s="26"/>
      <c r="H149" s="26"/>
      <c r="I149" s="26"/>
      <c r="J149" s="26"/>
    </row>
    <row r="150" customFormat="false" ht="15" hidden="false" customHeight="false" outlineLevel="0" collapsed="false">
      <c r="A150" s="24"/>
      <c r="B150" s="25" t="str">
        <f aca="false">IF(A150="","",IF(OR(A150&lt;'Start Here'!$B$14,A150&gt;='Start Here'!$B$14+112),"",INT((A150-'Start Here'!$B$14)/7)+1))</f>
        <v/>
      </c>
      <c r="C150" s="30"/>
      <c r="D150" s="26"/>
      <c r="E150" s="26"/>
      <c r="F150" s="26"/>
      <c r="G150" s="26"/>
      <c r="H150" s="26"/>
      <c r="I150" s="26"/>
      <c r="J150" s="26"/>
    </row>
    <row r="151" customFormat="false" ht="15" hidden="false" customHeight="false" outlineLevel="0" collapsed="false">
      <c r="A151" s="24"/>
      <c r="B151" s="25" t="str">
        <f aca="false">IF(A151="","",IF(OR(A151&lt;'Start Here'!$B$14,A151&gt;='Start Here'!$B$14+112),"",INT((A151-'Start Here'!$B$14)/7)+1))</f>
        <v/>
      </c>
      <c r="C151" s="30"/>
      <c r="D151" s="26"/>
      <c r="E151" s="26"/>
      <c r="F151" s="26"/>
      <c r="G151" s="26"/>
      <c r="H151" s="26"/>
      <c r="I151" s="26"/>
      <c r="J151" s="26"/>
    </row>
    <row r="152" customFormat="false" ht="15" hidden="false" customHeight="false" outlineLevel="0" collapsed="false">
      <c r="A152" s="24"/>
      <c r="B152" s="25" t="str">
        <f aca="false">IF(A152="","",IF(OR(A152&lt;'Start Here'!$B$14,A152&gt;='Start Here'!$B$14+112),"",INT((A152-'Start Here'!$B$14)/7)+1))</f>
        <v/>
      </c>
      <c r="C152" s="30"/>
      <c r="D152" s="26"/>
      <c r="E152" s="26"/>
      <c r="F152" s="26"/>
      <c r="G152" s="26"/>
      <c r="H152" s="26"/>
      <c r="I152" s="26"/>
      <c r="J152" s="26"/>
    </row>
    <row r="153" customFormat="false" ht="15" hidden="false" customHeight="false" outlineLevel="0" collapsed="false">
      <c r="A153" s="24"/>
      <c r="B153" s="25" t="str">
        <f aca="false">IF(A153="","",IF(OR(A153&lt;'Start Here'!$B$14,A153&gt;='Start Here'!$B$14+112),"",INT((A153-'Start Here'!$B$14)/7)+1))</f>
        <v/>
      </c>
      <c r="C153" s="30"/>
      <c r="D153" s="26"/>
      <c r="E153" s="26"/>
      <c r="F153" s="26"/>
      <c r="G153" s="26"/>
      <c r="H153" s="26"/>
      <c r="I153" s="26"/>
      <c r="J153" s="26"/>
    </row>
    <row r="154" customFormat="false" ht="15" hidden="false" customHeight="false" outlineLevel="0" collapsed="false">
      <c r="A154" s="24"/>
      <c r="B154" s="25" t="str">
        <f aca="false">IF(A154="","",IF(OR(A154&lt;'Start Here'!$B$14,A154&gt;='Start Here'!$B$14+112),"",INT((A154-'Start Here'!$B$14)/7)+1))</f>
        <v/>
      </c>
      <c r="C154" s="30"/>
      <c r="D154" s="26"/>
      <c r="E154" s="26"/>
      <c r="F154" s="26"/>
      <c r="G154" s="26"/>
      <c r="H154" s="26"/>
      <c r="I154" s="26"/>
      <c r="J154" s="26"/>
    </row>
    <row r="155" customFormat="false" ht="15" hidden="false" customHeight="false" outlineLevel="0" collapsed="false">
      <c r="A155" s="24"/>
      <c r="B155" s="25" t="str">
        <f aca="false">IF(A155="","",IF(OR(A155&lt;'Start Here'!$B$14,A155&gt;='Start Here'!$B$14+112),"",INT((A155-'Start Here'!$B$14)/7)+1))</f>
        <v/>
      </c>
      <c r="C155" s="30"/>
      <c r="D155" s="26"/>
      <c r="E155" s="26"/>
      <c r="F155" s="26"/>
      <c r="G155" s="26"/>
      <c r="H155" s="26"/>
      <c r="I155" s="26"/>
      <c r="J155" s="26"/>
    </row>
    <row r="156" customFormat="false" ht="15" hidden="false" customHeight="false" outlineLevel="0" collapsed="false">
      <c r="A156" s="24"/>
      <c r="B156" s="25" t="str">
        <f aca="false">IF(A156="","",IF(OR(A156&lt;'Start Here'!$B$14,A156&gt;='Start Here'!$B$14+112),"",INT((A156-'Start Here'!$B$14)/7)+1))</f>
        <v/>
      </c>
      <c r="C156" s="30"/>
      <c r="D156" s="26"/>
      <c r="E156" s="26"/>
      <c r="F156" s="26"/>
      <c r="G156" s="26"/>
      <c r="H156" s="26"/>
      <c r="I156" s="26"/>
      <c r="J156" s="26"/>
    </row>
    <row r="157" customFormat="false" ht="15" hidden="false" customHeight="false" outlineLevel="0" collapsed="false">
      <c r="A157" s="24"/>
      <c r="B157" s="25" t="str">
        <f aca="false">IF(A157="","",IF(OR(A157&lt;'Start Here'!$B$14,A157&gt;='Start Here'!$B$14+112),"",INT((A157-'Start Here'!$B$14)/7)+1))</f>
        <v/>
      </c>
      <c r="C157" s="30"/>
      <c r="D157" s="26"/>
      <c r="E157" s="26"/>
      <c r="F157" s="26"/>
      <c r="G157" s="26"/>
      <c r="H157" s="26"/>
      <c r="I157" s="26"/>
      <c r="J157" s="26"/>
    </row>
    <row r="158" customFormat="false" ht="15" hidden="false" customHeight="false" outlineLevel="0" collapsed="false">
      <c r="A158" s="24"/>
      <c r="B158" s="25" t="str">
        <f aca="false">IF(A158="","",IF(OR(A158&lt;'Start Here'!$B$14,A158&gt;='Start Here'!$B$14+112),"",INT((A158-'Start Here'!$B$14)/7)+1))</f>
        <v/>
      </c>
      <c r="C158" s="30"/>
      <c r="D158" s="26"/>
      <c r="E158" s="26"/>
      <c r="F158" s="26"/>
      <c r="G158" s="26"/>
      <c r="H158" s="26"/>
      <c r="I158" s="26"/>
      <c r="J158" s="26"/>
    </row>
    <row r="159" customFormat="false" ht="15" hidden="false" customHeight="false" outlineLevel="0" collapsed="false">
      <c r="A159" s="24"/>
      <c r="B159" s="25" t="str">
        <f aca="false">IF(A159="","",IF(OR(A159&lt;'Start Here'!$B$14,A159&gt;='Start Here'!$B$14+112),"",INT((A159-'Start Here'!$B$14)/7)+1))</f>
        <v/>
      </c>
      <c r="C159" s="30"/>
      <c r="D159" s="26"/>
      <c r="E159" s="26"/>
      <c r="F159" s="26"/>
      <c r="G159" s="26"/>
      <c r="H159" s="26"/>
      <c r="I159" s="26"/>
      <c r="J159" s="26"/>
    </row>
    <row r="160" customFormat="false" ht="15" hidden="false" customHeight="false" outlineLevel="0" collapsed="false">
      <c r="A160" s="24"/>
      <c r="B160" s="25" t="str">
        <f aca="false">IF(A160="","",IF(OR(A160&lt;'Start Here'!$B$14,A160&gt;='Start Here'!$B$14+112),"",INT((A160-'Start Here'!$B$14)/7)+1))</f>
        <v/>
      </c>
      <c r="C160" s="30"/>
      <c r="D160" s="26"/>
      <c r="E160" s="26"/>
      <c r="F160" s="26"/>
      <c r="G160" s="26"/>
      <c r="H160" s="26"/>
      <c r="I160" s="26"/>
      <c r="J160" s="26"/>
    </row>
    <row r="161" customFormat="false" ht="15" hidden="false" customHeight="false" outlineLevel="0" collapsed="false">
      <c r="A161" s="24"/>
      <c r="B161" s="25" t="str">
        <f aca="false">IF(A161="","",IF(OR(A161&lt;'Start Here'!$B$14,A161&gt;='Start Here'!$B$14+112),"",INT((A161-'Start Here'!$B$14)/7)+1))</f>
        <v/>
      </c>
      <c r="C161" s="30"/>
      <c r="D161" s="26"/>
      <c r="E161" s="26"/>
      <c r="F161" s="26"/>
      <c r="G161" s="26"/>
      <c r="H161" s="26"/>
      <c r="I161" s="26"/>
      <c r="J161" s="26"/>
    </row>
    <row r="162" customFormat="false" ht="15" hidden="false" customHeight="false" outlineLevel="0" collapsed="false">
      <c r="A162" s="24"/>
      <c r="B162" s="25" t="str">
        <f aca="false">IF(A162="","",IF(OR(A162&lt;'Start Here'!$B$14,A162&gt;='Start Here'!$B$14+112),"",INT((A162-'Start Here'!$B$14)/7)+1))</f>
        <v/>
      </c>
      <c r="C162" s="30"/>
      <c r="D162" s="26"/>
      <c r="E162" s="26"/>
      <c r="F162" s="26"/>
      <c r="G162" s="26"/>
      <c r="H162" s="26"/>
      <c r="I162" s="26"/>
      <c r="J162" s="26"/>
    </row>
    <row r="163" customFormat="false" ht="15" hidden="false" customHeight="false" outlineLevel="0" collapsed="false">
      <c r="A163" s="24"/>
      <c r="B163" s="25" t="str">
        <f aca="false">IF(A163="","",IF(OR(A163&lt;'Start Here'!$B$14,A163&gt;='Start Here'!$B$14+112),"",INT((A163-'Start Here'!$B$14)/7)+1))</f>
        <v/>
      </c>
      <c r="C163" s="30"/>
      <c r="D163" s="26"/>
      <c r="E163" s="26"/>
      <c r="F163" s="26"/>
      <c r="G163" s="26"/>
      <c r="H163" s="26"/>
      <c r="I163" s="26"/>
      <c r="J163" s="26"/>
    </row>
    <row r="164" customFormat="false" ht="15" hidden="false" customHeight="false" outlineLevel="0" collapsed="false">
      <c r="A164" s="24"/>
      <c r="B164" s="25" t="str">
        <f aca="false">IF(A164="","",IF(OR(A164&lt;'Start Here'!$B$14,A164&gt;='Start Here'!$B$14+112),"",INT((A164-'Start Here'!$B$14)/7)+1))</f>
        <v/>
      </c>
      <c r="C164" s="30"/>
      <c r="D164" s="26"/>
      <c r="E164" s="26"/>
      <c r="F164" s="26"/>
      <c r="G164" s="26"/>
      <c r="H164" s="26"/>
      <c r="I164" s="26"/>
      <c r="J164" s="26"/>
    </row>
    <row r="165" customFormat="false" ht="15" hidden="false" customHeight="false" outlineLevel="0" collapsed="false">
      <c r="A165" s="24"/>
      <c r="B165" s="25" t="str">
        <f aca="false">IF(A165="","",IF(OR(A165&lt;'Start Here'!$B$14,A165&gt;='Start Here'!$B$14+112),"",INT((A165-'Start Here'!$B$14)/7)+1))</f>
        <v/>
      </c>
      <c r="C165" s="30"/>
      <c r="D165" s="26"/>
      <c r="E165" s="26"/>
      <c r="F165" s="26"/>
      <c r="G165" s="26"/>
      <c r="H165" s="26"/>
      <c r="I165" s="26"/>
      <c r="J165" s="26"/>
    </row>
    <row r="166" customFormat="false" ht="15" hidden="false" customHeight="false" outlineLevel="0" collapsed="false">
      <c r="A166" s="24"/>
      <c r="B166" s="25" t="str">
        <f aca="false">IF(A166="","",IF(OR(A166&lt;'Start Here'!$B$14,A166&gt;='Start Here'!$B$14+112),"",INT((A166-'Start Here'!$B$14)/7)+1))</f>
        <v/>
      </c>
      <c r="C166" s="30"/>
      <c r="D166" s="26"/>
      <c r="E166" s="26"/>
      <c r="F166" s="26"/>
      <c r="G166" s="26"/>
      <c r="H166" s="26"/>
      <c r="I166" s="26"/>
      <c r="J166" s="26"/>
    </row>
    <row r="167" customFormat="false" ht="15" hidden="false" customHeight="false" outlineLevel="0" collapsed="false">
      <c r="A167" s="24"/>
      <c r="B167" s="25" t="str">
        <f aca="false">IF(A167="","",IF(OR(A167&lt;'Start Here'!$B$14,A167&gt;='Start Here'!$B$14+112),"",INT((A167-'Start Here'!$B$14)/7)+1))</f>
        <v/>
      </c>
      <c r="C167" s="30"/>
      <c r="D167" s="26"/>
      <c r="E167" s="26"/>
      <c r="F167" s="26"/>
      <c r="G167" s="26"/>
      <c r="H167" s="26"/>
      <c r="I167" s="26"/>
      <c r="J167" s="26"/>
    </row>
    <row r="168" customFormat="false" ht="15" hidden="false" customHeight="false" outlineLevel="0" collapsed="false">
      <c r="A168" s="24"/>
      <c r="B168" s="25" t="str">
        <f aca="false">IF(A168="","",IF(OR(A168&lt;'Start Here'!$B$14,A168&gt;='Start Here'!$B$14+112),"",INT((A168-'Start Here'!$B$14)/7)+1))</f>
        <v/>
      </c>
      <c r="C168" s="30"/>
      <c r="D168" s="26"/>
      <c r="E168" s="26"/>
      <c r="F168" s="26"/>
      <c r="G168" s="26"/>
      <c r="H168" s="26"/>
      <c r="I168" s="26"/>
      <c r="J168" s="26"/>
    </row>
    <row r="169" customFormat="false" ht="15" hidden="false" customHeight="false" outlineLevel="0" collapsed="false">
      <c r="A169" s="24"/>
      <c r="B169" s="25" t="str">
        <f aca="false">IF(A169="","",IF(OR(A169&lt;'Start Here'!$B$14,A169&gt;='Start Here'!$B$14+112),"",INT((A169-'Start Here'!$B$14)/7)+1))</f>
        <v/>
      </c>
      <c r="C169" s="30"/>
      <c r="D169" s="26"/>
      <c r="E169" s="26"/>
      <c r="F169" s="26"/>
      <c r="G169" s="26"/>
      <c r="H169" s="26"/>
      <c r="I169" s="26"/>
      <c r="J169" s="26"/>
    </row>
    <row r="170" customFormat="false" ht="15" hidden="false" customHeight="false" outlineLevel="0" collapsed="false">
      <c r="A170" s="24"/>
      <c r="B170" s="25" t="str">
        <f aca="false">IF(A170="","",IF(OR(A170&lt;'Start Here'!$B$14,A170&gt;='Start Here'!$B$14+112),"",INT((A170-'Start Here'!$B$14)/7)+1))</f>
        <v/>
      </c>
      <c r="C170" s="30"/>
      <c r="D170" s="26"/>
      <c r="E170" s="26"/>
      <c r="F170" s="26"/>
      <c r="G170" s="26"/>
      <c r="H170" s="26"/>
      <c r="I170" s="26"/>
      <c r="J170" s="26"/>
    </row>
    <row r="171" customFormat="false" ht="15" hidden="false" customHeight="false" outlineLevel="0" collapsed="false">
      <c r="A171" s="24"/>
      <c r="B171" s="25" t="str">
        <f aca="false">IF(A171="","",IF(OR(A171&lt;'Start Here'!$B$14,A171&gt;='Start Here'!$B$14+112),"",INT((A171-'Start Here'!$B$14)/7)+1))</f>
        <v/>
      </c>
      <c r="C171" s="30"/>
      <c r="D171" s="26"/>
      <c r="E171" s="26"/>
      <c r="F171" s="26"/>
      <c r="G171" s="26"/>
      <c r="H171" s="26"/>
      <c r="I171" s="26"/>
      <c r="J171" s="26"/>
    </row>
    <row r="172" customFormat="false" ht="15" hidden="false" customHeight="false" outlineLevel="0" collapsed="false">
      <c r="A172" s="24"/>
      <c r="B172" s="25" t="str">
        <f aca="false">IF(A172="","",IF(OR(A172&lt;'Start Here'!$B$14,A172&gt;='Start Here'!$B$14+112),"",INT((A172-'Start Here'!$B$14)/7)+1))</f>
        <v/>
      </c>
      <c r="C172" s="30"/>
      <c r="D172" s="26"/>
      <c r="E172" s="26"/>
      <c r="F172" s="26"/>
      <c r="G172" s="26"/>
      <c r="H172" s="26"/>
      <c r="I172" s="26"/>
      <c r="J172" s="26"/>
    </row>
    <row r="173" customFormat="false" ht="15" hidden="false" customHeight="false" outlineLevel="0" collapsed="false">
      <c r="A173" s="24"/>
      <c r="B173" s="25" t="str">
        <f aca="false">IF(A173="","",IF(OR(A173&lt;'Start Here'!$B$14,A173&gt;='Start Here'!$B$14+112),"",INT((A173-'Start Here'!$B$14)/7)+1))</f>
        <v/>
      </c>
      <c r="C173" s="30"/>
      <c r="D173" s="26"/>
      <c r="E173" s="26"/>
      <c r="F173" s="26"/>
      <c r="G173" s="26"/>
      <c r="H173" s="26"/>
      <c r="I173" s="26"/>
      <c r="J173" s="26"/>
    </row>
    <row r="174" customFormat="false" ht="15" hidden="false" customHeight="false" outlineLevel="0" collapsed="false">
      <c r="A174" s="24"/>
      <c r="B174" s="25" t="str">
        <f aca="false">IF(A174="","",IF(OR(A174&lt;'Start Here'!$B$14,A174&gt;='Start Here'!$B$14+112),"",INT((A174-'Start Here'!$B$14)/7)+1))</f>
        <v/>
      </c>
      <c r="C174" s="30"/>
      <c r="D174" s="26"/>
      <c r="E174" s="26"/>
      <c r="F174" s="26"/>
      <c r="G174" s="26"/>
      <c r="H174" s="26"/>
      <c r="I174" s="26"/>
      <c r="J174" s="26"/>
    </row>
    <row r="175" customFormat="false" ht="15" hidden="false" customHeight="false" outlineLevel="0" collapsed="false">
      <c r="A175" s="24"/>
      <c r="B175" s="25" t="str">
        <f aca="false">IF(A175="","",IF(OR(A175&lt;'Start Here'!$B$14,A175&gt;='Start Here'!$B$14+112),"",INT((A175-'Start Here'!$B$14)/7)+1))</f>
        <v/>
      </c>
      <c r="C175" s="30"/>
      <c r="D175" s="26"/>
      <c r="E175" s="26"/>
      <c r="F175" s="26"/>
      <c r="G175" s="26"/>
      <c r="H175" s="26"/>
      <c r="I175" s="26"/>
      <c r="J175" s="26"/>
    </row>
    <row r="176" customFormat="false" ht="15" hidden="false" customHeight="false" outlineLevel="0" collapsed="false">
      <c r="A176" s="24"/>
      <c r="B176" s="25" t="str">
        <f aca="false">IF(A176="","",IF(OR(A176&lt;'Start Here'!$B$14,A176&gt;='Start Here'!$B$14+112),"",INT((A176-'Start Here'!$B$14)/7)+1))</f>
        <v/>
      </c>
      <c r="C176" s="30"/>
      <c r="D176" s="26"/>
      <c r="E176" s="26"/>
      <c r="F176" s="26"/>
      <c r="G176" s="26"/>
      <c r="H176" s="26"/>
      <c r="I176" s="26"/>
      <c r="J176" s="26"/>
    </row>
    <row r="177" customFormat="false" ht="15" hidden="false" customHeight="false" outlineLevel="0" collapsed="false">
      <c r="A177" s="24"/>
      <c r="B177" s="25" t="str">
        <f aca="false">IF(A177="","",IF(OR(A177&lt;'Start Here'!$B$14,A177&gt;='Start Here'!$B$14+112),"",INT((A177-'Start Here'!$B$14)/7)+1))</f>
        <v/>
      </c>
      <c r="C177" s="30"/>
      <c r="D177" s="26"/>
      <c r="E177" s="26"/>
      <c r="F177" s="26"/>
      <c r="G177" s="26"/>
      <c r="H177" s="26"/>
      <c r="I177" s="26"/>
      <c r="J177" s="26"/>
    </row>
    <row r="178" customFormat="false" ht="15" hidden="false" customHeight="false" outlineLevel="0" collapsed="false">
      <c r="A178" s="24"/>
      <c r="B178" s="25" t="str">
        <f aca="false">IF(A178="","",IF(OR(A178&lt;'Start Here'!$B$14,A178&gt;='Start Here'!$B$14+112),"",INT((A178-'Start Here'!$B$14)/7)+1))</f>
        <v/>
      </c>
      <c r="C178" s="30"/>
      <c r="D178" s="26"/>
      <c r="E178" s="26"/>
      <c r="F178" s="26"/>
      <c r="G178" s="26"/>
      <c r="H178" s="26"/>
      <c r="I178" s="26"/>
      <c r="J178" s="26"/>
    </row>
    <row r="179" customFormat="false" ht="15" hidden="false" customHeight="false" outlineLevel="0" collapsed="false">
      <c r="A179" s="24"/>
      <c r="B179" s="25" t="str">
        <f aca="false">IF(A179="","",IF(OR(A179&lt;'Start Here'!$B$14,A179&gt;='Start Here'!$B$14+112),"",INT((A179-'Start Here'!$B$14)/7)+1))</f>
        <v/>
      </c>
      <c r="C179" s="30"/>
      <c r="D179" s="26"/>
      <c r="E179" s="26"/>
      <c r="F179" s="26"/>
      <c r="G179" s="26"/>
      <c r="H179" s="26"/>
      <c r="I179" s="26"/>
      <c r="J179" s="26"/>
    </row>
    <row r="180" customFormat="false" ht="15" hidden="false" customHeight="false" outlineLevel="0" collapsed="false">
      <c r="A180" s="24"/>
      <c r="B180" s="25" t="str">
        <f aca="false">IF(A180="","",IF(OR(A180&lt;'Start Here'!$B$14,A180&gt;='Start Here'!$B$14+112),"",INT((A180-'Start Here'!$B$14)/7)+1))</f>
        <v/>
      </c>
      <c r="C180" s="30"/>
      <c r="D180" s="26"/>
      <c r="E180" s="26"/>
      <c r="F180" s="26"/>
      <c r="G180" s="26"/>
      <c r="H180" s="26"/>
      <c r="I180" s="26"/>
      <c r="J180" s="26"/>
    </row>
    <row r="181" customFormat="false" ht="15" hidden="false" customHeight="false" outlineLevel="0" collapsed="false">
      <c r="A181" s="24"/>
      <c r="B181" s="25" t="str">
        <f aca="false">IF(A181="","",IF(OR(A181&lt;'Start Here'!$B$14,A181&gt;='Start Here'!$B$14+112),"",INT((A181-'Start Here'!$B$14)/7)+1))</f>
        <v/>
      </c>
      <c r="C181" s="30"/>
      <c r="D181" s="26"/>
      <c r="E181" s="26"/>
      <c r="F181" s="26"/>
      <c r="G181" s="26"/>
      <c r="H181" s="26"/>
      <c r="I181" s="26"/>
      <c r="J181" s="26"/>
    </row>
    <row r="182" customFormat="false" ht="15" hidden="false" customHeight="false" outlineLevel="0" collapsed="false">
      <c r="A182" s="24"/>
      <c r="B182" s="25" t="str">
        <f aca="false">IF(A182="","",IF(OR(A182&lt;'Start Here'!$B$14,A182&gt;='Start Here'!$B$14+112),"",INT((A182-'Start Here'!$B$14)/7)+1))</f>
        <v/>
      </c>
      <c r="C182" s="30"/>
      <c r="D182" s="26"/>
      <c r="E182" s="26"/>
      <c r="F182" s="26"/>
      <c r="G182" s="26"/>
      <c r="H182" s="26"/>
      <c r="I182" s="26"/>
      <c r="J182" s="26"/>
    </row>
    <row r="183" customFormat="false" ht="15" hidden="false" customHeight="false" outlineLevel="0" collapsed="false">
      <c r="A183" s="24"/>
      <c r="B183" s="25" t="str">
        <f aca="false">IF(A183="","",IF(OR(A183&lt;'Start Here'!$B$14,A183&gt;='Start Here'!$B$14+112),"",INT((A183-'Start Here'!$B$14)/7)+1))</f>
        <v/>
      </c>
      <c r="C183" s="30"/>
      <c r="D183" s="26"/>
      <c r="E183" s="26"/>
      <c r="F183" s="26"/>
      <c r="G183" s="26"/>
      <c r="H183" s="26"/>
      <c r="I183" s="26"/>
      <c r="J183" s="26"/>
    </row>
    <row r="184" customFormat="false" ht="15" hidden="false" customHeight="false" outlineLevel="0" collapsed="false">
      <c r="A184" s="24"/>
      <c r="B184" s="25" t="str">
        <f aca="false">IF(A184="","",IF(OR(A184&lt;'Start Here'!$B$14,A184&gt;='Start Here'!$B$14+112),"",INT((A184-'Start Here'!$B$14)/7)+1))</f>
        <v/>
      </c>
      <c r="C184" s="30"/>
      <c r="D184" s="26"/>
      <c r="E184" s="26"/>
      <c r="F184" s="26"/>
      <c r="G184" s="26"/>
      <c r="H184" s="26"/>
      <c r="I184" s="26"/>
      <c r="J184" s="26"/>
    </row>
    <row r="185" customFormat="false" ht="15" hidden="false" customHeight="false" outlineLevel="0" collapsed="false">
      <c r="A185" s="24"/>
      <c r="B185" s="25" t="str">
        <f aca="false">IF(A185="","",IF(OR(A185&lt;'Start Here'!$B$14,A185&gt;='Start Here'!$B$14+112),"",INT((A185-'Start Here'!$B$14)/7)+1))</f>
        <v/>
      </c>
      <c r="C185" s="30"/>
      <c r="D185" s="26"/>
      <c r="E185" s="26"/>
      <c r="F185" s="26"/>
      <c r="G185" s="26"/>
      <c r="H185" s="26"/>
      <c r="I185" s="26"/>
      <c r="J185" s="26"/>
    </row>
    <row r="186" customFormat="false" ht="15" hidden="false" customHeight="false" outlineLevel="0" collapsed="false">
      <c r="A186" s="24"/>
      <c r="B186" s="25" t="str">
        <f aca="false">IF(A186="","",IF(OR(A186&lt;'Start Here'!$B$14,A186&gt;='Start Here'!$B$14+112),"",INT((A186-'Start Here'!$B$14)/7)+1))</f>
        <v/>
      </c>
      <c r="C186" s="30"/>
      <c r="D186" s="26"/>
      <c r="E186" s="26"/>
      <c r="F186" s="26"/>
      <c r="G186" s="26"/>
      <c r="H186" s="26"/>
      <c r="I186" s="26"/>
      <c r="J186" s="26"/>
    </row>
    <row r="187" customFormat="false" ht="15" hidden="false" customHeight="false" outlineLevel="0" collapsed="false">
      <c r="A187" s="24"/>
      <c r="B187" s="25" t="str">
        <f aca="false">IF(A187="","",IF(OR(A187&lt;'Start Here'!$B$14,A187&gt;='Start Here'!$B$14+112),"",INT((A187-'Start Here'!$B$14)/7)+1))</f>
        <v/>
      </c>
      <c r="C187" s="30"/>
      <c r="D187" s="26"/>
      <c r="E187" s="26"/>
      <c r="F187" s="26"/>
      <c r="G187" s="26"/>
      <c r="H187" s="26"/>
      <c r="I187" s="26"/>
      <c r="J187" s="26"/>
    </row>
    <row r="188" customFormat="false" ht="15" hidden="false" customHeight="false" outlineLevel="0" collapsed="false">
      <c r="A188" s="24"/>
      <c r="B188" s="25" t="str">
        <f aca="false">IF(A188="","",IF(OR(A188&lt;'Start Here'!$B$14,A188&gt;='Start Here'!$B$14+112),"",INT((A188-'Start Here'!$B$14)/7)+1))</f>
        <v/>
      </c>
      <c r="C188" s="30"/>
      <c r="D188" s="26"/>
      <c r="E188" s="26"/>
      <c r="F188" s="26"/>
      <c r="G188" s="26"/>
      <c r="H188" s="26"/>
      <c r="I188" s="26"/>
      <c r="J188" s="26"/>
    </row>
    <row r="189" customFormat="false" ht="15" hidden="false" customHeight="false" outlineLevel="0" collapsed="false">
      <c r="A189" s="24"/>
      <c r="B189" s="25" t="str">
        <f aca="false">IF(A189="","",IF(OR(A189&lt;'Start Here'!$B$14,A189&gt;='Start Here'!$B$14+112),"",INT((A189-'Start Here'!$B$14)/7)+1))</f>
        <v/>
      </c>
      <c r="C189" s="30"/>
      <c r="D189" s="26"/>
      <c r="E189" s="26"/>
      <c r="F189" s="26"/>
      <c r="G189" s="26"/>
      <c r="H189" s="26"/>
      <c r="I189" s="26"/>
      <c r="J189" s="26"/>
    </row>
    <row r="190" customFormat="false" ht="15" hidden="false" customHeight="false" outlineLevel="0" collapsed="false">
      <c r="A190" s="24"/>
      <c r="B190" s="25" t="str">
        <f aca="false">IF(A190="","",IF(OR(A190&lt;'Start Here'!$B$14,A190&gt;='Start Here'!$B$14+112),"",INT((A190-'Start Here'!$B$14)/7)+1))</f>
        <v/>
      </c>
      <c r="C190" s="30"/>
      <c r="D190" s="26"/>
      <c r="E190" s="26"/>
      <c r="F190" s="26"/>
      <c r="G190" s="26"/>
      <c r="H190" s="26"/>
      <c r="I190" s="26"/>
      <c r="J190" s="26"/>
    </row>
    <row r="191" customFormat="false" ht="15" hidden="false" customHeight="false" outlineLevel="0" collapsed="false">
      <c r="A191" s="24"/>
      <c r="B191" s="25" t="str">
        <f aca="false">IF(A191="","",IF(OR(A191&lt;'Start Here'!$B$14,A191&gt;='Start Here'!$B$14+112),"",INT((A191-'Start Here'!$B$14)/7)+1))</f>
        <v/>
      </c>
      <c r="C191" s="30"/>
      <c r="D191" s="26"/>
      <c r="E191" s="26"/>
      <c r="F191" s="26"/>
      <c r="G191" s="26"/>
      <c r="H191" s="26"/>
      <c r="I191" s="26"/>
      <c r="J191" s="26"/>
    </row>
    <row r="192" customFormat="false" ht="15" hidden="false" customHeight="false" outlineLevel="0" collapsed="false">
      <c r="A192" s="24"/>
      <c r="B192" s="25" t="str">
        <f aca="false">IF(A192="","",IF(OR(A192&lt;'Start Here'!$B$14,A192&gt;='Start Here'!$B$14+112),"",INT((A192-'Start Here'!$B$14)/7)+1))</f>
        <v/>
      </c>
      <c r="C192" s="30"/>
      <c r="D192" s="26"/>
      <c r="E192" s="26"/>
      <c r="F192" s="26"/>
      <c r="G192" s="26"/>
      <c r="H192" s="26"/>
      <c r="I192" s="26"/>
      <c r="J192" s="26"/>
    </row>
    <row r="193" customFormat="false" ht="15" hidden="false" customHeight="false" outlineLevel="0" collapsed="false">
      <c r="A193" s="24"/>
      <c r="B193" s="25" t="str">
        <f aca="false">IF(A193="","",IF(OR(A193&lt;'Start Here'!$B$14,A193&gt;='Start Here'!$B$14+112),"",INT((A193-'Start Here'!$B$14)/7)+1))</f>
        <v/>
      </c>
      <c r="C193" s="30"/>
      <c r="D193" s="26"/>
      <c r="E193" s="26"/>
      <c r="F193" s="26"/>
      <c r="G193" s="26"/>
      <c r="H193" s="26"/>
      <c r="I193" s="26"/>
      <c r="J193" s="26"/>
    </row>
    <row r="194" customFormat="false" ht="15" hidden="false" customHeight="false" outlineLevel="0" collapsed="false">
      <c r="A194" s="24"/>
      <c r="B194" s="25" t="str">
        <f aca="false">IF(A194="","",IF(OR(A194&lt;'Start Here'!$B$14,A194&gt;='Start Here'!$B$14+112),"",INT((A194-'Start Here'!$B$14)/7)+1))</f>
        <v/>
      </c>
      <c r="C194" s="30"/>
      <c r="D194" s="26"/>
      <c r="E194" s="26"/>
      <c r="F194" s="26"/>
      <c r="G194" s="26"/>
      <c r="H194" s="26"/>
      <c r="I194" s="26"/>
      <c r="J194" s="26"/>
    </row>
    <row r="195" customFormat="false" ht="15" hidden="false" customHeight="false" outlineLevel="0" collapsed="false">
      <c r="A195" s="24"/>
      <c r="B195" s="25" t="str">
        <f aca="false">IF(A195="","",IF(OR(A195&lt;'Start Here'!$B$14,A195&gt;='Start Here'!$B$14+112),"",INT((A195-'Start Here'!$B$14)/7)+1))</f>
        <v/>
      </c>
      <c r="C195" s="30"/>
      <c r="D195" s="26"/>
      <c r="E195" s="26"/>
      <c r="F195" s="26"/>
      <c r="G195" s="26"/>
      <c r="H195" s="26"/>
      <c r="I195" s="26"/>
      <c r="J195" s="26"/>
    </row>
    <row r="196" customFormat="false" ht="15" hidden="false" customHeight="false" outlineLevel="0" collapsed="false">
      <c r="A196" s="24"/>
      <c r="B196" s="25" t="str">
        <f aca="false">IF(A196="","",IF(OR(A196&lt;'Start Here'!$B$14,A196&gt;='Start Here'!$B$14+112),"",INT((A196-'Start Here'!$B$14)/7)+1))</f>
        <v/>
      </c>
      <c r="C196" s="30"/>
      <c r="D196" s="26"/>
      <c r="E196" s="26"/>
      <c r="F196" s="26"/>
      <c r="G196" s="26"/>
      <c r="H196" s="26"/>
      <c r="I196" s="26"/>
      <c r="J196" s="26"/>
    </row>
    <row r="197" customFormat="false" ht="15" hidden="false" customHeight="false" outlineLevel="0" collapsed="false">
      <c r="A197" s="24"/>
      <c r="B197" s="25" t="str">
        <f aca="false">IF(A197="","",IF(OR(A197&lt;'Start Here'!$B$14,A197&gt;='Start Here'!$B$14+112),"",INT((A197-'Start Here'!$B$14)/7)+1))</f>
        <v/>
      </c>
      <c r="C197" s="30"/>
      <c r="D197" s="26"/>
      <c r="E197" s="26"/>
      <c r="F197" s="26"/>
      <c r="G197" s="26"/>
      <c r="H197" s="26"/>
      <c r="I197" s="26"/>
      <c r="J197" s="26"/>
    </row>
    <row r="198" customFormat="false" ht="15" hidden="false" customHeight="false" outlineLevel="0" collapsed="false">
      <c r="A198" s="24"/>
      <c r="B198" s="25" t="str">
        <f aca="false">IF(A198="","",IF(OR(A198&lt;'Start Here'!$B$14,A198&gt;='Start Here'!$B$14+112),"",INT((A198-'Start Here'!$B$14)/7)+1))</f>
        <v/>
      </c>
      <c r="C198" s="30"/>
      <c r="D198" s="26"/>
      <c r="E198" s="26"/>
      <c r="F198" s="26"/>
      <c r="G198" s="26"/>
      <c r="H198" s="26"/>
      <c r="I198" s="26"/>
      <c r="J198" s="26"/>
    </row>
    <row r="199" customFormat="false" ht="15" hidden="false" customHeight="false" outlineLevel="0" collapsed="false">
      <c r="A199" s="24"/>
      <c r="B199" s="25" t="str">
        <f aca="false">IF(A199="","",IF(OR(A199&lt;'Start Here'!$B$14,A199&gt;='Start Here'!$B$14+112),"",INT((A199-'Start Here'!$B$14)/7)+1))</f>
        <v/>
      </c>
      <c r="C199" s="30"/>
      <c r="D199" s="26"/>
      <c r="E199" s="26"/>
      <c r="F199" s="26"/>
      <c r="G199" s="26"/>
      <c r="H199" s="26"/>
      <c r="I199" s="26"/>
      <c r="J199" s="26"/>
    </row>
    <row r="200" customFormat="false" ht="15" hidden="false" customHeight="false" outlineLevel="0" collapsed="false">
      <c r="A200" s="24"/>
      <c r="B200" s="25" t="str">
        <f aca="false">IF(A200="","",IF(OR(A200&lt;'Start Here'!$B$14,A200&gt;='Start Here'!$B$14+112),"",INT((A200-'Start Here'!$B$14)/7)+1))</f>
        <v/>
      </c>
      <c r="C200" s="30"/>
      <c r="D200" s="26"/>
      <c r="E200" s="26"/>
      <c r="F200" s="26"/>
      <c r="G200" s="26"/>
      <c r="H200" s="26"/>
      <c r="I200" s="26"/>
      <c r="J200" s="26"/>
    </row>
    <row r="201" customFormat="false" ht="15" hidden="false" customHeight="false" outlineLevel="0" collapsed="false">
      <c r="A201" s="24"/>
      <c r="B201" s="25" t="str">
        <f aca="false">IF(A201="","",IF(OR(A201&lt;'Start Here'!$B$14,A201&gt;='Start Here'!$B$14+112),"",INT((A201-'Start Here'!$B$14)/7)+1))</f>
        <v/>
      </c>
      <c r="C201" s="30"/>
      <c r="D201" s="26"/>
      <c r="E201" s="26"/>
      <c r="F201" s="26"/>
      <c r="G201" s="26"/>
      <c r="H201" s="26"/>
      <c r="I201" s="26"/>
      <c r="J201" s="26"/>
    </row>
    <row r="202" customFormat="false" ht="15" hidden="false" customHeight="false" outlineLevel="0" collapsed="false">
      <c r="A202" s="24"/>
      <c r="B202" s="25" t="str">
        <f aca="false">IF(A202="","",IF(OR(A202&lt;'Start Here'!$B$14,A202&gt;='Start Here'!$B$14+112),"",INT((A202-'Start Here'!$B$14)/7)+1))</f>
        <v/>
      </c>
      <c r="C202" s="30"/>
      <c r="D202" s="26"/>
      <c r="E202" s="26"/>
      <c r="F202" s="26"/>
      <c r="G202" s="26"/>
      <c r="H202" s="26"/>
      <c r="I202" s="26"/>
      <c r="J202" s="26"/>
    </row>
    <row r="203" customFormat="false" ht="15" hidden="false" customHeight="false" outlineLevel="0" collapsed="false">
      <c r="A203" s="24"/>
      <c r="B203" s="25" t="str">
        <f aca="false">IF(A203="","",IF(OR(A203&lt;'Start Here'!$B$14,A203&gt;='Start Here'!$B$14+112),"",INT((A203-'Start Here'!$B$14)/7)+1))</f>
        <v/>
      </c>
      <c r="C203" s="30"/>
      <c r="D203" s="26"/>
      <c r="E203" s="26"/>
      <c r="F203" s="26"/>
      <c r="G203" s="26"/>
      <c r="H203" s="26"/>
      <c r="I203" s="26"/>
      <c r="J203" s="26"/>
    </row>
    <row r="204" customFormat="false" ht="15" hidden="false" customHeight="false" outlineLevel="0" collapsed="false">
      <c r="A204" s="24"/>
      <c r="B204" s="25" t="str">
        <f aca="false">IF(A204="","",IF(OR(A204&lt;'Start Here'!$B$14,A204&gt;='Start Here'!$B$14+112),"",INT((A204-'Start Here'!$B$14)/7)+1))</f>
        <v/>
      </c>
      <c r="C204" s="30"/>
      <c r="D204" s="26"/>
      <c r="E204" s="26"/>
      <c r="F204" s="26"/>
      <c r="G204" s="26"/>
      <c r="H204" s="26"/>
      <c r="I204" s="26"/>
      <c r="J204" s="26"/>
    </row>
    <row r="205" customFormat="false" ht="15" hidden="false" customHeight="false" outlineLevel="0" collapsed="false">
      <c r="A205" s="24"/>
      <c r="B205" s="25" t="str">
        <f aca="false">IF(A205="","",IF(OR(A205&lt;'Start Here'!$B$14,A205&gt;='Start Here'!$B$14+112),"",INT((A205-'Start Here'!$B$14)/7)+1))</f>
        <v/>
      </c>
      <c r="C205" s="30"/>
      <c r="D205" s="26"/>
      <c r="E205" s="26"/>
      <c r="F205" s="26"/>
      <c r="G205" s="26"/>
      <c r="H205" s="26"/>
      <c r="I205" s="26"/>
      <c r="J205" s="26"/>
    </row>
    <row r="206" customFormat="false" ht="15" hidden="false" customHeight="false" outlineLevel="0" collapsed="false">
      <c r="A206" s="24"/>
      <c r="B206" s="25" t="str">
        <f aca="false">IF(A206="","",IF(OR(A206&lt;'Start Here'!$B$14,A206&gt;='Start Here'!$B$14+112),"",INT((A206-'Start Here'!$B$14)/7)+1))</f>
        <v/>
      </c>
      <c r="C206" s="30"/>
      <c r="D206" s="26"/>
      <c r="E206" s="26"/>
      <c r="F206" s="26"/>
      <c r="G206" s="26"/>
      <c r="H206" s="26"/>
      <c r="I206" s="26"/>
      <c r="J206" s="26"/>
    </row>
    <row r="207" customFormat="false" ht="15" hidden="false" customHeight="false" outlineLevel="0" collapsed="false">
      <c r="A207" s="24"/>
      <c r="B207" s="25" t="str">
        <f aca="false">IF(A207="","",IF(OR(A207&lt;'Start Here'!$B$14,A207&gt;='Start Here'!$B$14+112),"",INT((A207-'Start Here'!$B$14)/7)+1))</f>
        <v/>
      </c>
      <c r="C207" s="30"/>
      <c r="D207" s="26"/>
      <c r="E207" s="26"/>
      <c r="F207" s="26"/>
      <c r="G207" s="26"/>
      <c r="H207" s="26"/>
      <c r="I207" s="26"/>
      <c r="J207" s="26"/>
    </row>
    <row r="208" customFormat="false" ht="15" hidden="false" customHeight="false" outlineLevel="0" collapsed="false">
      <c r="A208" s="24"/>
      <c r="B208" s="25" t="str">
        <f aca="false">IF(A208="","",IF(OR(A208&lt;'Start Here'!$B$14,A208&gt;='Start Here'!$B$14+112),"",INT((A208-'Start Here'!$B$14)/7)+1))</f>
        <v/>
      </c>
      <c r="C208" s="30"/>
      <c r="D208" s="26"/>
      <c r="E208" s="26"/>
      <c r="F208" s="26"/>
      <c r="G208" s="26"/>
      <c r="H208" s="26"/>
      <c r="I208" s="26"/>
      <c r="J208" s="26"/>
    </row>
    <row r="209" customFormat="false" ht="15" hidden="false" customHeight="false" outlineLevel="0" collapsed="false">
      <c r="A209" s="24"/>
      <c r="B209" s="25" t="str">
        <f aca="false">IF(A209="","",IF(OR(A209&lt;'Start Here'!$B$14,A209&gt;='Start Here'!$B$14+112),"",INT((A209-'Start Here'!$B$14)/7)+1))</f>
        <v/>
      </c>
      <c r="C209" s="30"/>
      <c r="D209" s="26"/>
      <c r="E209" s="26"/>
      <c r="F209" s="26"/>
      <c r="G209" s="26"/>
      <c r="H209" s="26"/>
      <c r="I209" s="26"/>
      <c r="J209" s="26"/>
    </row>
    <row r="210" customFormat="false" ht="15" hidden="false" customHeight="false" outlineLevel="0" collapsed="false">
      <c r="A210" s="24"/>
      <c r="B210" s="25" t="str">
        <f aca="false">IF(A210="","",IF(OR(A210&lt;'Start Here'!$B$14,A210&gt;='Start Here'!$B$14+112),"",INT((A210-'Start Here'!$B$14)/7)+1))</f>
        <v/>
      </c>
      <c r="C210" s="30"/>
      <c r="D210" s="26"/>
      <c r="E210" s="26"/>
      <c r="F210" s="26"/>
      <c r="G210" s="26"/>
      <c r="H210" s="26"/>
      <c r="I210" s="26"/>
      <c r="J210" s="26"/>
    </row>
    <row r="211" customFormat="false" ht="15" hidden="false" customHeight="false" outlineLevel="0" collapsed="false">
      <c r="A211" s="24"/>
      <c r="B211" s="25" t="str">
        <f aca="false">IF(A211="","",IF(OR(A211&lt;'Start Here'!$B$14,A211&gt;='Start Here'!$B$14+112),"",INT((A211-'Start Here'!$B$14)/7)+1))</f>
        <v/>
      </c>
      <c r="C211" s="30"/>
      <c r="D211" s="26"/>
      <c r="E211" s="26"/>
      <c r="F211" s="26"/>
      <c r="G211" s="26"/>
      <c r="H211" s="26"/>
      <c r="I211" s="26"/>
      <c r="J211" s="26"/>
    </row>
    <row r="212" customFormat="false" ht="15" hidden="false" customHeight="false" outlineLevel="0" collapsed="false">
      <c r="A212" s="24"/>
      <c r="B212" s="25" t="str">
        <f aca="false">IF(A212="","",IF(OR(A212&lt;'Start Here'!$B$14,A212&gt;='Start Here'!$B$14+112),"",INT((A212-'Start Here'!$B$14)/7)+1))</f>
        <v/>
      </c>
      <c r="C212" s="30"/>
      <c r="D212" s="26"/>
      <c r="E212" s="26"/>
      <c r="F212" s="26"/>
      <c r="G212" s="26"/>
      <c r="H212" s="26"/>
      <c r="I212" s="26"/>
      <c r="J212" s="26"/>
    </row>
    <row r="213" customFormat="false" ht="15" hidden="false" customHeight="false" outlineLevel="0" collapsed="false">
      <c r="A213" s="24"/>
      <c r="B213" s="25" t="str">
        <f aca="false">IF(A213="","",IF(OR(A213&lt;'Start Here'!$B$14,A213&gt;='Start Here'!$B$14+112),"",INT((A213-'Start Here'!$B$14)/7)+1))</f>
        <v/>
      </c>
      <c r="C213" s="30"/>
      <c r="D213" s="26"/>
      <c r="E213" s="26"/>
      <c r="F213" s="26"/>
      <c r="G213" s="26"/>
      <c r="H213" s="26"/>
      <c r="I213" s="26"/>
      <c r="J213" s="26"/>
    </row>
    <row r="214" customFormat="false" ht="15" hidden="false" customHeight="false" outlineLevel="0" collapsed="false">
      <c r="A214" s="24"/>
      <c r="B214" s="25" t="str">
        <f aca="false">IF(A214="","",IF(OR(A214&lt;'Start Here'!$B$14,A214&gt;='Start Here'!$B$14+112),"",INT((A214-'Start Here'!$B$14)/7)+1))</f>
        <v/>
      </c>
      <c r="C214" s="30"/>
      <c r="D214" s="26"/>
      <c r="E214" s="26"/>
      <c r="F214" s="26"/>
      <c r="G214" s="26"/>
      <c r="H214" s="26"/>
      <c r="I214" s="26"/>
      <c r="J214" s="26"/>
    </row>
    <row r="215" customFormat="false" ht="15" hidden="false" customHeight="false" outlineLevel="0" collapsed="false">
      <c r="A215" s="24"/>
      <c r="B215" s="25" t="str">
        <f aca="false">IF(A215="","",IF(OR(A215&lt;'Start Here'!$B$14,A215&gt;='Start Here'!$B$14+112),"",INT((A215-'Start Here'!$B$14)/7)+1))</f>
        <v/>
      </c>
      <c r="C215" s="30"/>
      <c r="D215" s="26"/>
      <c r="E215" s="26"/>
      <c r="F215" s="26"/>
      <c r="G215" s="26"/>
      <c r="H215" s="26"/>
      <c r="I215" s="26"/>
      <c r="J215" s="26"/>
    </row>
    <row r="216" customFormat="false" ht="15" hidden="false" customHeight="false" outlineLevel="0" collapsed="false">
      <c r="A216" s="24"/>
      <c r="B216" s="25" t="str">
        <f aca="false">IF(A216="","",IF(OR(A216&lt;'Start Here'!$B$14,A216&gt;='Start Here'!$B$14+112),"",INT((A216-'Start Here'!$B$14)/7)+1))</f>
        <v/>
      </c>
      <c r="C216" s="30"/>
      <c r="D216" s="26"/>
      <c r="E216" s="26"/>
      <c r="F216" s="26"/>
      <c r="G216" s="26"/>
      <c r="H216" s="26"/>
      <c r="I216" s="26"/>
      <c r="J216" s="26"/>
    </row>
    <row r="217" customFormat="false" ht="15" hidden="false" customHeight="false" outlineLevel="0" collapsed="false">
      <c r="A217" s="24"/>
      <c r="B217" s="25" t="str">
        <f aca="false">IF(A217="","",IF(OR(A217&lt;'Start Here'!$B$14,A217&gt;='Start Here'!$B$14+112),"",INT((A217-'Start Here'!$B$14)/7)+1))</f>
        <v/>
      </c>
      <c r="C217" s="30"/>
      <c r="D217" s="26"/>
      <c r="E217" s="26"/>
      <c r="F217" s="26"/>
      <c r="G217" s="26"/>
      <c r="H217" s="26"/>
      <c r="I217" s="26"/>
      <c r="J217" s="26"/>
    </row>
    <row r="218" customFormat="false" ht="15" hidden="false" customHeight="false" outlineLevel="0" collapsed="false">
      <c r="A218" s="24"/>
      <c r="B218" s="25" t="str">
        <f aca="false">IF(A218="","",IF(OR(A218&lt;'Start Here'!$B$14,A218&gt;='Start Here'!$B$14+112),"",INT((A218-'Start Here'!$B$14)/7)+1))</f>
        <v/>
      </c>
      <c r="C218" s="30"/>
      <c r="D218" s="26"/>
      <c r="E218" s="26"/>
      <c r="F218" s="26"/>
      <c r="G218" s="26"/>
      <c r="H218" s="26"/>
      <c r="I218" s="26"/>
      <c r="J218" s="26"/>
    </row>
    <row r="219" customFormat="false" ht="15" hidden="false" customHeight="false" outlineLevel="0" collapsed="false">
      <c r="A219" s="24"/>
      <c r="B219" s="25" t="str">
        <f aca="false">IF(A219="","",IF(OR(A219&lt;'Start Here'!$B$14,A219&gt;='Start Here'!$B$14+112),"",INT((A219-'Start Here'!$B$14)/7)+1))</f>
        <v/>
      </c>
      <c r="C219" s="30"/>
      <c r="D219" s="26"/>
      <c r="E219" s="26"/>
      <c r="F219" s="26"/>
      <c r="G219" s="26"/>
      <c r="H219" s="26"/>
      <c r="I219" s="26"/>
      <c r="J219" s="26"/>
    </row>
    <row r="220" customFormat="false" ht="15" hidden="false" customHeight="false" outlineLevel="0" collapsed="false">
      <c r="A220" s="24"/>
      <c r="B220" s="25" t="str">
        <f aca="false">IF(A220="","",IF(OR(A220&lt;'Start Here'!$B$14,A220&gt;='Start Here'!$B$14+112),"",INT((A220-'Start Here'!$B$14)/7)+1))</f>
        <v/>
      </c>
      <c r="C220" s="30"/>
      <c r="D220" s="26"/>
      <c r="E220" s="26"/>
      <c r="F220" s="26"/>
      <c r="G220" s="26"/>
      <c r="H220" s="26"/>
      <c r="I220" s="26"/>
      <c r="J220" s="26"/>
    </row>
    <row r="221" customFormat="false" ht="15" hidden="false" customHeight="false" outlineLevel="0" collapsed="false">
      <c r="A221" s="24"/>
      <c r="B221" s="25" t="str">
        <f aca="false">IF(A221="","",IF(OR(A221&lt;'Start Here'!$B$14,A221&gt;='Start Here'!$B$14+112),"",INT((A221-'Start Here'!$B$14)/7)+1))</f>
        <v/>
      </c>
      <c r="C221" s="30"/>
      <c r="D221" s="26"/>
      <c r="E221" s="26"/>
      <c r="F221" s="26"/>
      <c r="G221" s="26"/>
      <c r="H221" s="26"/>
      <c r="I221" s="26"/>
      <c r="J221" s="26"/>
    </row>
    <row r="222" customFormat="false" ht="15" hidden="false" customHeight="false" outlineLevel="0" collapsed="false">
      <c r="A222" s="24"/>
      <c r="B222" s="25" t="str">
        <f aca="false">IF(A222="","",IF(OR(A222&lt;'Start Here'!$B$14,A222&gt;='Start Here'!$B$14+112),"",INT((A222-'Start Here'!$B$14)/7)+1))</f>
        <v/>
      </c>
      <c r="C222" s="30"/>
      <c r="D222" s="26"/>
      <c r="E222" s="26"/>
      <c r="F222" s="26"/>
      <c r="G222" s="26"/>
      <c r="H222" s="26"/>
      <c r="I222" s="26"/>
      <c r="J222" s="26"/>
    </row>
    <row r="223" customFormat="false" ht="15" hidden="false" customHeight="false" outlineLevel="0" collapsed="false">
      <c r="A223" s="24"/>
      <c r="B223" s="25" t="str">
        <f aca="false">IF(A223="","",IF(OR(A223&lt;'Start Here'!$B$14,A223&gt;='Start Here'!$B$14+112),"",INT((A223-'Start Here'!$B$14)/7)+1))</f>
        <v/>
      </c>
      <c r="C223" s="30"/>
      <c r="D223" s="26"/>
      <c r="E223" s="26"/>
      <c r="F223" s="26"/>
      <c r="G223" s="26"/>
      <c r="H223" s="26"/>
      <c r="I223" s="26"/>
      <c r="J223" s="26"/>
    </row>
    <row r="224" customFormat="false" ht="15" hidden="false" customHeight="false" outlineLevel="0" collapsed="false">
      <c r="A224" s="24"/>
      <c r="B224" s="25" t="str">
        <f aca="false">IF(A224="","",IF(OR(A224&lt;'Start Here'!$B$14,A224&gt;='Start Here'!$B$14+112),"",INT((A224-'Start Here'!$B$14)/7)+1))</f>
        <v/>
      </c>
      <c r="C224" s="30"/>
      <c r="D224" s="26"/>
      <c r="E224" s="26"/>
      <c r="F224" s="26"/>
      <c r="G224" s="26"/>
      <c r="H224" s="26"/>
      <c r="I224" s="26"/>
      <c r="J224" s="26"/>
    </row>
    <row r="225" customFormat="false" ht="15" hidden="false" customHeight="false" outlineLevel="0" collapsed="false">
      <c r="A225" s="24"/>
      <c r="B225" s="25" t="str">
        <f aca="false">IF(A225="","",IF(OR(A225&lt;'Start Here'!$B$14,A225&gt;='Start Here'!$B$14+112),"",INT((A225-'Start Here'!$B$14)/7)+1))</f>
        <v/>
      </c>
      <c r="C225" s="30"/>
      <c r="D225" s="26"/>
      <c r="E225" s="26"/>
      <c r="F225" s="26"/>
      <c r="G225" s="26"/>
      <c r="H225" s="26"/>
      <c r="I225" s="26"/>
      <c r="J225" s="26"/>
    </row>
    <row r="226" customFormat="false" ht="15" hidden="false" customHeight="false" outlineLevel="0" collapsed="false">
      <c r="A226" s="24"/>
      <c r="B226" s="25" t="str">
        <f aca="false">IF(A226="","",IF(OR(A226&lt;'Start Here'!$B$14,A226&gt;='Start Here'!$B$14+112),"",INT((A226-'Start Here'!$B$14)/7)+1))</f>
        <v/>
      </c>
      <c r="C226" s="30"/>
      <c r="D226" s="26"/>
      <c r="E226" s="26"/>
      <c r="F226" s="26"/>
      <c r="G226" s="26"/>
      <c r="H226" s="26"/>
      <c r="I226" s="26"/>
      <c r="J226" s="26"/>
    </row>
    <row r="227" customFormat="false" ht="15" hidden="false" customHeight="false" outlineLevel="0" collapsed="false">
      <c r="A227" s="24"/>
      <c r="B227" s="25" t="str">
        <f aca="false">IF(A227="","",IF(OR(A227&lt;'Start Here'!$B$14,A227&gt;='Start Here'!$B$14+112),"",INT((A227-'Start Here'!$B$14)/7)+1))</f>
        <v/>
      </c>
      <c r="C227" s="30"/>
      <c r="D227" s="26"/>
      <c r="E227" s="26"/>
      <c r="F227" s="26"/>
      <c r="G227" s="26"/>
      <c r="H227" s="26"/>
      <c r="I227" s="26"/>
      <c r="J227" s="26"/>
    </row>
    <row r="228" customFormat="false" ht="15" hidden="false" customHeight="false" outlineLevel="0" collapsed="false">
      <c r="A228" s="24"/>
      <c r="B228" s="25" t="str">
        <f aca="false">IF(A228="","",IF(OR(A228&lt;'Start Here'!$B$14,A228&gt;='Start Here'!$B$14+112),"",INT((A228-'Start Here'!$B$14)/7)+1))</f>
        <v/>
      </c>
      <c r="C228" s="30"/>
      <c r="D228" s="26"/>
      <c r="E228" s="26"/>
      <c r="F228" s="26"/>
      <c r="G228" s="26"/>
      <c r="H228" s="26"/>
      <c r="I228" s="26"/>
      <c r="J228" s="26"/>
    </row>
    <row r="229" customFormat="false" ht="15" hidden="false" customHeight="false" outlineLevel="0" collapsed="false">
      <c r="A229" s="24"/>
      <c r="B229" s="25" t="str">
        <f aca="false">IF(A229="","",IF(OR(A229&lt;'Start Here'!$B$14,A229&gt;='Start Here'!$B$14+112),"",INT((A229-'Start Here'!$B$14)/7)+1))</f>
        <v/>
      </c>
      <c r="C229" s="30"/>
      <c r="D229" s="26"/>
      <c r="E229" s="26"/>
      <c r="F229" s="26"/>
      <c r="G229" s="26"/>
      <c r="H229" s="26"/>
      <c r="I229" s="26"/>
      <c r="J229" s="26"/>
    </row>
    <row r="230" customFormat="false" ht="15" hidden="false" customHeight="false" outlineLevel="0" collapsed="false">
      <c r="A230" s="24"/>
      <c r="B230" s="25" t="str">
        <f aca="false">IF(A230="","",IF(OR(A230&lt;'Start Here'!$B$14,A230&gt;='Start Here'!$B$14+112),"",INT((A230-'Start Here'!$B$14)/7)+1))</f>
        <v/>
      </c>
      <c r="C230" s="30"/>
      <c r="D230" s="26"/>
      <c r="E230" s="26"/>
      <c r="F230" s="26"/>
      <c r="G230" s="26"/>
      <c r="H230" s="26"/>
      <c r="I230" s="26"/>
      <c r="J230" s="26"/>
    </row>
    <row r="231" customFormat="false" ht="15" hidden="false" customHeight="false" outlineLevel="0" collapsed="false">
      <c r="A231" s="24"/>
      <c r="B231" s="25" t="str">
        <f aca="false">IF(A231="","",IF(OR(A231&lt;'Start Here'!$B$14,A231&gt;='Start Here'!$B$14+112),"",INT((A231-'Start Here'!$B$14)/7)+1))</f>
        <v/>
      </c>
      <c r="C231" s="30"/>
      <c r="D231" s="26"/>
      <c r="E231" s="26"/>
      <c r="F231" s="26"/>
      <c r="G231" s="26"/>
      <c r="H231" s="26"/>
      <c r="I231" s="26"/>
      <c r="J231" s="26"/>
    </row>
    <row r="232" customFormat="false" ht="15" hidden="false" customHeight="false" outlineLevel="0" collapsed="false">
      <c r="A232" s="24"/>
      <c r="B232" s="25" t="str">
        <f aca="false">IF(A232="","",IF(OR(A232&lt;'Start Here'!$B$14,A232&gt;='Start Here'!$B$14+112),"",INT((A232-'Start Here'!$B$14)/7)+1))</f>
        <v/>
      </c>
      <c r="C232" s="30"/>
      <c r="D232" s="26"/>
      <c r="E232" s="26"/>
      <c r="F232" s="26"/>
      <c r="G232" s="26"/>
      <c r="H232" s="26"/>
      <c r="I232" s="26"/>
      <c r="J232" s="26"/>
    </row>
    <row r="233" customFormat="false" ht="15" hidden="false" customHeight="false" outlineLevel="0" collapsed="false">
      <c r="A233" s="24"/>
      <c r="B233" s="25" t="str">
        <f aca="false">IF(A233="","",IF(OR(A233&lt;'Start Here'!$B$14,A233&gt;='Start Here'!$B$14+112),"",INT((A233-'Start Here'!$B$14)/7)+1))</f>
        <v/>
      </c>
      <c r="C233" s="30"/>
      <c r="D233" s="26"/>
      <c r="E233" s="26"/>
      <c r="F233" s="26"/>
      <c r="G233" s="26"/>
      <c r="H233" s="26"/>
      <c r="I233" s="26"/>
      <c r="J233" s="26"/>
    </row>
    <row r="234" customFormat="false" ht="15" hidden="false" customHeight="false" outlineLevel="0" collapsed="false">
      <c r="A234" s="24"/>
      <c r="B234" s="25" t="str">
        <f aca="false">IF(A234="","",IF(OR(A234&lt;'Start Here'!$B$14,A234&gt;='Start Here'!$B$14+112),"",INT((A234-'Start Here'!$B$14)/7)+1))</f>
        <v/>
      </c>
      <c r="C234" s="30"/>
      <c r="D234" s="26"/>
      <c r="E234" s="26"/>
      <c r="F234" s="26"/>
      <c r="G234" s="26"/>
      <c r="H234" s="26"/>
      <c r="I234" s="26"/>
      <c r="J234" s="26"/>
    </row>
    <row r="235" customFormat="false" ht="15" hidden="false" customHeight="false" outlineLevel="0" collapsed="false">
      <c r="A235" s="24"/>
      <c r="B235" s="25" t="str">
        <f aca="false">IF(A235="","",IF(OR(A235&lt;'Start Here'!$B$14,A235&gt;='Start Here'!$B$14+112),"",INT((A235-'Start Here'!$B$14)/7)+1))</f>
        <v/>
      </c>
      <c r="C235" s="30"/>
      <c r="D235" s="26"/>
      <c r="E235" s="26"/>
      <c r="F235" s="26"/>
      <c r="G235" s="26"/>
      <c r="H235" s="26"/>
      <c r="I235" s="26"/>
      <c r="J235" s="26"/>
    </row>
    <row r="236" customFormat="false" ht="15" hidden="false" customHeight="false" outlineLevel="0" collapsed="false">
      <c r="A236" s="24"/>
      <c r="B236" s="25" t="str">
        <f aca="false">IF(A236="","",IF(OR(A236&lt;'Start Here'!$B$14,A236&gt;='Start Here'!$B$14+112),"",INT((A236-'Start Here'!$B$14)/7)+1))</f>
        <v/>
      </c>
      <c r="C236" s="30"/>
      <c r="D236" s="26"/>
      <c r="E236" s="26"/>
      <c r="F236" s="26"/>
      <c r="G236" s="26"/>
      <c r="H236" s="26"/>
      <c r="I236" s="26"/>
      <c r="J236" s="26"/>
    </row>
    <row r="237" customFormat="false" ht="15" hidden="false" customHeight="false" outlineLevel="0" collapsed="false">
      <c r="A237" s="24"/>
      <c r="B237" s="25" t="str">
        <f aca="false">IF(A237="","",IF(OR(A237&lt;'Start Here'!$B$14,A237&gt;='Start Here'!$B$14+112),"",INT((A237-'Start Here'!$B$14)/7)+1))</f>
        <v/>
      </c>
      <c r="C237" s="30"/>
      <c r="D237" s="26"/>
      <c r="E237" s="26"/>
      <c r="F237" s="26"/>
      <c r="G237" s="26"/>
      <c r="H237" s="26"/>
      <c r="I237" s="26"/>
      <c r="J237" s="26"/>
    </row>
    <row r="238" customFormat="false" ht="15" hidden="false" customHeight="false" outlineLevel="0" collapsed="false">
      <c r="A238" s="24"/>
      <c r="B238" s="25" t="str">
        <f aca="false">IF(A238="","",IF(OR(A238&lt;'Start Here'!$B$14,A238&gt;='Start Here'!$B$14+112),"",INT((A238-'Start Here'!$B$14)/7)+1))</f>
        <v/>
      </c>
      <c r="C238" s="30"/>
      <c r="D238" s="26"/>
      <c r="E238" s="26"/>
      <c r="F238" s="26"/>
      <c r="G238" s="26"/>
      <c r="H238" s="26"/>
      <c r="I238" s="26"/>
      <c r="J238" s="26"/>
    </row>
    <row r="239" customFormat="false" ht="15" hidden="false" customHeight="false" outlineLevel="0" collapsed="false">
      <c r="A239" s="24"/>
      <c r="B239" s="25" t="str">
        <f aca="false">IF(A239="","",IF(OR(A239&lt;'Start Here'!$B$14,A239&gt;='Start Here'!$B$14+112),"",INT((A239-'Start Here'!$B$14)/7)+1))</f>
        <v/>
      </c>
      <c r="C239" s="30"/>
      <c r="D239" s="26"/>
      <c r="E239" s="26"/>
      <c r="F239" s="26"/>
      <c r="G239" s="26"/>
      <c r="H239" s="26"/>
      <c r="I239" s="26"/>
      <c r="J239" s="26"/>
    </row>
    <row r="240" customFormat="false" ht="15" hidden="false" customHeight="false" outlineLevel="0" collapsed="false">
      <c r="A240" s="24"/>
      <c r="B240" s="25" t="str">
        <f aca="false">IF(A240="","",IF(OR(A240&lt;'Start Here'!$B$14,A240&gt;='Start Here'!$B$14+112),"",INT((A240-'Start Here'!$B$14)/7)+1))</f>
        <v/>
      </c>
      <c r="C240" s="30"/>
      <c r="D240" s="26"/>
      <c r="E240" s="26"/>
      <c r="F240" s="26"/>
      <c r="G240" s="26"/>
      <c r="H240" s="26"/>
      <c r="I240" s="26"/>
      <c r="J240" s="26"/>
    </row>
    <row r="241" customFormat="false" ht="15" hidden="false" customHeight="false" outlineLevel="0" collapsed="false">
      <c r="A241" s="24"/>
      <c r="B241" s="25" t="str">
        <f aca="false">IF(A241="","",IF(OR(A241&lt;'Start Here'!$B$14,A241&gt;='Start Here'!$B$14+112),"",INT((A241-'Start Here'!$B$14)/7)+1))</f>
        <v/>
      </c>
      <c r="C241" s="30"/>
      <c r="D241" s="26"/>
      <c r="E241" s="26"/>
      <c r="F241" s="26"/>
      <c r="G241" s="26"/>
      <c r="H241" s="26"/>
      <c r="I241" s="26"/>
      <c r="J241" s="26"/>
    </row>
    <row r="242" customFormat="false" ht="15" hidden="false" customHeight="false" outlineLevel="0" collapsed="false">
      <c r="A242" s="24"/>
      <c r="B242" s="25" t="str">
        <f aca="false">IF(A242="","",IF(OR(A242&lt;'Start Here'!$B$14,A242&gt;='Start Here'!$B$14+112),"",INT((A242-'Start Here'!$B$14)/7)+1))</f>
        <v/>
      </c>
      <c r="C242" s="30"/>
      <c r="D242" s="26"/>
      <c r="E242" s="26"/>
      <c r="F242" s="26"/>
      <c r="G242" s="26"/>
      <c r="H242" s="26"/>
      <c r="I242" s="26"/>
      <c r="J242" s="26"/>
    </row>
    <row r="243" customFormat="false" ht="15" hidden="false" customHeight="false" outlineLevel="0" collapsed="false">
      <c r="A243" s="24"/>
      <c r="B243" s="25" t="str">
        <f aca="false">IF(A243="","",IF(OR(A243&lt;'Start Here'!$B$14,A243&gt;='Start Here'!$B$14+112),"",INT((A243-'Start Here'!$B$14)/7)+1))</f>
        <v/>
      </c>
      <c r="C243" s="30"/>
      <c r="D243" s="26"/>
      <c r="E243" s="26"/>
      <c r="F243" s="26"/>
      <c r="G243" s="26"/>
      <c r="H243" s="26"/>
      <c r="I243" s="26"/>
      <c r="J243" s="26"/>
    </row>
    <row r="244" customFormat="false" ht="15" hidden="false" customHeight="false" outlineLevel="0" collapsed="false">
      <c r="A244" s="24"/>
      <c r="B244" s="25" t="str">
        <f aca="false">IF(A244="","",IF(OR(A244&lt;'Start Here'!$B$14,A244&gt;='Start Here'!$B$14+112),"",INT((A244-'Start Here'!$B$14)/7)+1))</f>
        <v/>
      </c>
      <c r="C244" s="30"/>
      <c r="D244" s="26"/>
      <c r="E244" s="26"/>
      <c r="F244" s="26"/>
      <c r="G244" s="26"/>
      <c r="H244" s="26"/>
      <c r="I244" s="26"/>
      <c r="J244" s="26"/>
    </row>
    <row r="245" customFormat="false" ht="15" hidden="false" customHeight="false" outlineLevel="0" collapsed="false">
      <c r="A245" s="24"/>
      <c r="B245" s="25" t="str">
        <f aca="false">IF(A245="","",IF(OR(A245&lt;'Start Here'!$B$14,A245&gt;='Start Here'!$B$14+112),"",INT((A245-'Start Here'!$B$14)/7)+1))</f>
        <v/>
      </c>
      <c r="C245" s="30"/>
      <c r="D245" s="26"/>
      <c r="E245" s="26"/>
      <c r="F245" s="26"/>
      <c r="G245" s="26"/>
      <c r="H245" s="26"/>
      <c r="I245" s="26"/>
      <c r="J245" s="26"/>
    </row>
    <row r="246" customFormat="false" ht="15" hidden="false" customHeight="false" outlineLevel="0" collapsed="false">
      <c r="A246" s="24"/>
      <c r="B246" s="25" t="str">
        <f aca="false">IF(A246="","",IF(OR(A246&lt;'Start Here'!$B$14,A246&gt;='Start Here'!$B$14+112),"",INT((A246-'Start Here'!$B$14)/7)+1))</f>
        <v/>
      </c>
      <c r="C246" s="30"/>
      <c r="D246" s="26"/>
      <c r="E246" s="26"/>
      <c r="F246" s="26"/>
      <c r="G246" s="26"/>
      <c r="H246" s="26"/>
      <c r="I246" s="26"/>
      <c r="J246" s="26"/>
    </row>
    <row r="247" customFormat="false" ht="15" hidden="false" customHeight="false" outlineLevel="0" collapsed="false">
      <c r="A247" s="24"/>
      <c r="B247" s="25" t="str">
        <f aca="false">IF(A247="","",IF(OR(A247&lt;'Start Here'!$B$14,A247&gt;='Start Here'!$B$14+112),"",INT((A247-'Start Here'!$B$14)/7)+1))</f>
        <v/>
      </c>
      <c r="C247" s="30"/>
      <c r="D247" s="26"/>
      <c r="E247" s="26"/>
      <c r="F247" s="26"/>
      <c r="G247" s="26"/>
      <c r="H247" s="26"/>
      <c r="I247" s="26"/>
      <c r="J247" s="26"/>
    </row>
    <row r="248" customFormat="false" ht="15" hidden="false" customHeight="false" outlineLevel="0" collapsed="false">
      <c r="A248" s="24"/>
      <c r="B248" s="25" t="str">
        <f aca="false">IF(A248="","",IF(OR(A248&lt;'Start Here'!$B$14,A248&gt;='Start Here'!$B$14+112),"",INT((A248-'Start Here'!$B$14)/7)+1))</f>
        <v/>
      </c>
      <c r="C248" s="30"/>
      <c r="D248" s="26"/>
      <c r="E248" s="26"/>
      <c r="F248" s="26"/>
      <c r="G248" s="26"/>
      <c r="H248" s="26"/>
      <c r="I248" s="26"/>
      <c r="J248" s="26"/>
    </row>
    <row r="249" customFormat="false" ht="15" hidden="false" customHeight="false" outlineLevel="0" collapsed="false">
      <c r="A249" s="24"/>
      <c r="B249" s="25" t="str">
        <f aca="false">IF(A249="","",IF(OR(A249&lt;'Start Here'!$B$14,A249&gt;='Start Here'!$B$14+112),"",INT((A249-'Start Here'!$B$14)/7)+1))</f>
        <v/>
      </c>
      <c r="C249" s="30"/>
      <c r="D249" s="26"/>
      <c r="E249" s="26"/>
      <c r="F249" s="26"/>
      <c r="G249" s="26"/>
      <c r="H249" s="26"/>
      <c r="I249" s="26"/>
      <c r="J249" s="26"/>
    </row>
    <row r="250" customFormat="false" ht="15" hidden="false" customHeight="false" outlineLevel="0" collapsed="false">
      <c r="A250" s="24"/>
      <c r="B250" s="25" t="str">
        <f aca="false">IF(A250="","",IF(OR(A250&lt;'Start Here'!$B$14,A250&gt;='Start Here'!$B$14+112),"",INT((A250-'Start Here'!$B$14)/7)+1))</f>
        <v/>
      </c>
      <c r="C250" s="30"/>
      <c r="D250" s="26"/>
      <c r="E250" s="26"/>
      <c r="F250" s="26"/>
      <c r="G250" s="26"/>
      <c r="H250" s="26"/>
      <c r="I250" s="26"/>
      <c r="J250" s="26"/>
    </row>
    <row r="251" customFormat="false" ht="15" hidden="false" customHeight="false" outlineLevel="0" collapsed="false">
      <c r="A251" s="24"/>
      <c r="B251" s="25" t="str">
        <f aca="false">IF(A251="","",IF(OR(A251&lt;'Start Here'!$B$14,A251&gt;='Start Here'!$B$14+112),"",INT((A251-'Start Here'!$B$14)/7)+1))</f>
        <v/>
      </c>
      <c r="C251" s="30"/>
      <c r="D251" s="26"/>
      <c r="E251" s="26"/>
      <c r="F251" s="26"/>
      <c r="G251" s="26"/>
      <c r="H251" s="26"/>
      <c r="I251" s="26"/>
      <c r="J251" s="26"/>
    </row>
    <row r="252" customFormat="false" ht="15" hidden="false" customHeight="false" outlineLevel="0" collapsed="false">
      <c r="A252" s="24"/>
      <c r="B252" s="25" t="str">
        <f aca="false">IF(A252="","",IF(OR(A252&lt;'Start Here'!$B$14,A252&gt;='Start Here'!$B$14+112),"",INT((A252-'Start Here'!$B$14)/7)+1))</f>
        <v/>
      </c>
      <c r="C252" s="30"/>
      <c r="D252" s="26"/>
      <c r="E252" s="26"/>
      <c r="F252" s="26"/>
      <c r="G252" s="26"/>
      <c r="H252" s="26"/>
      <c r="I252" s="26"/>
      <c r="J252" s="26"/>
    </row>
    <row r="253" customFormat="false" ht="15" hidden="false" customHeight="false" outlineLevel="0" collapsed="false">
      <c r="A253" s="24"/>
      <c r="B253" s="25" t="str">
        <f aca="false">IF(A253="","",IF(OR(A253&lt;'Start Here'!$B$14,A253&gt;='Start Here'!$B$14+112),"",INT((A253-'Start Here'!$B$14)/7)+1))</f>
        <v/>
      </c>
      <c r="C253" s="30"/>
      <c r="D253" s="26"/>
      <c r="E253" s="26"/>
      <c r="F253" s="26"/>
      <c r="G253" s="26"/>
      <c r="H253" s="26"/>
      <c r="I253" s="26"/>
      <c r="J253" s="26"/>
    </row>
    <row r="254" customFormat="false" ht="15" hidden="false" customHeight="false" outlineLevel="0" collapsed="false">
      <c r="A254" s="24"/>
      <c r="B254" s="25" t="str">
        <f aca="false">IF(A254="","",IF(OR(A254&lt;'Start Here'!$B$14,A254&gt;='Start Here'!$B$14+112),"",INT((A254-'Start Here'!$B$14)/7)+1))</f>
        <v/>
      </c>
      <c r="C254" s="30"/>
      <c r="D254" s="26"/>
      <c r="E254" s="26"/>
      <c r="F254" s="26"/>
      <c r="G254" s="26"/>
      <c r="H254" s="26"/>
      <c r="I254" s="26"/>
      <c r="J254" s="26"/>
    </row>
    <row r="255" customFormat="false" ht="15" hidden="false" customHeight="false" outlineLevel="0" collapsed="false">
      <c r="A255" s="24"/>
      <c r="B255" s="25" t="str">
        <f aca="false">IF(A255="","",IF(OR(A255&lt;'Start Here'!$B$14,A255&gt;='Start Here'!$B$14+112),"",INT((A255-'Start Here'!$B$14)/7)+1))</f>
        <v/>
      </c>
      <c r="C255" s="30"/>
      <c r="D255" s="26"/>
      <c r="E255" s="26"/>
      <c r="F255" s="26"/>
      <c r="G255" s="26"/>
      <c r="H255" s="26"/>
      <c r="I255" s="26"/>
      <c r="J255" s="26"/>
    </row>
    <row r="256" customFormat="false" ht="15" hidden="false" customHeight="false" outlineLevel="0" collapsed="false">
      <c r="A256" s="24"/>
      <c r="B256" s="25" t="str">
        <f aca="false">IF(A256="","",IF(OR(A256&lt;'Start Here'!$B$14,A256&gt;='Start Here'!$B$14+112),"",INT((A256-'Start Here'!$B$14)/7)+1))</f>
        <v/>
      </c>
      <c r="C256" s="30"/>
      <c r="D256" s="26"/>
      <c r="E256" s="26"/>
      <c r="F256" s="26"/>
      <c r="G256" s="26"/>
      <c r="H256" s="26"/>
      <c r="I256" s="26"/>
      <c r="J256" s="26"/>
    </row>
    <row r="257" customFormat="false" ht="15" hidden="false" customHeight="false" outlineLevel="0" collapsed="false">
      <c r="A257" s="24"/>
      <c r="B257" s="25" t="str">
        <f aca="false">IF(A257="","",IF(OR(A257&lt;'Start Here'!$B$14,A257&gt;='Start Here'!$B$14+112),"",INT((A257-'Start Here'!$B$14)/7)+1))</f>
        <v/>
      </c>
      <c r="C257" s="30"/>
      <c r="D257" s="26"/>
      <c r="E257" s="26"/>
      <c r="F257" s="26"/>
      <c r="G257" s="26"/>
      <c r="H257" s="26"/>
      <c r="I257" s="26"/>
      <c r="J257" s="26"/>
    </row>
    <row r="258" customFormat="false" ht="15" hidden="false" customHeight="false" outlineLevel="0" collapsed="false">
      <c r="A258" s="24"/>
      <c r="B258" s="25" t="str">
        <f aca="false">IF(A258="","",IF(OR(A258&lt;'Start Here'!$B$14,A258&gt;='Start Here'!$B$14+112),"",INT((A258-'Start Here'!$B$14)/7)+1))</f>
        <v/>
      </c>
      <c r="C258" s="30"/>
      <c r="D258" s="26"/>
      <c r="E258" s="26"/>
      <c r="F258" s="26"/>
      <c r="G258" s="26"/>
      <c r="H258" s="26"/>
      <c r="I258" s="26"/>
      <c r="J258" s="26"/>
    </row>
    <row r="259" customFormat="false" ht="15" hidden="false" customHeight="false" outlineLevel="0" collapsed="false">
      <c r="A259" s="24"/>
      <c r="B259" s="25" t="str">
        <f aca="false">IF(A259="","",IF(OR(A259&lt;'Start Here'!$B$14,A259&gt;='Start Here'!$B$14+112),"",INT((A259-'Start Here'!$B$14)/7)+1))</f>
        <v/>
      </c>
      <c r="C259" s="30"/>
      <c r="D259" s="26"/>
      <c r="E259" s="26"/>
      <c r="F259" s="26"/>
      <c r="G259" s="26"/>
      <c r="H259" s="26"/>
      <c r="I259" s="26"/>
      <c r="J259" s="26"/>
    </row>
    <row r="260" customFormat="false" ht="15" hidden="false" customHeight="false" outlineLevel="0" collapsed="false">
      <c r="A260" s="24"/>
      <c r="B260" s="25" t="str">
        <f aca="false">IF(A260="","",IF(OR(A260&lt;'Start Here'!$B$14,A260&gt;='Start Here'!$B$14+112),"",INT((A260-'Start Here'!$B$14)/7)+1))</f>
        <v/>
      </c>
      <c r="C260" s="30"/>
      <c r="D260" s="26"/>
      <c r="E260" s="26"/>
      <c r="F260" s="26"/>
      <c r="G260" s="26"/>
      <c r="H260" s="26"/>
      <c r="I260" s="26"/>
      <c r="J260" s="26"/>
    </row>
    <row r="261" customFormat="false" ht="15" hidden="false" customHeight="false" outlineLevel="0" collapsed="false">
      <c r="A261" s="24"/>
      <c r="B261" s="25" t="str">
        <f aca="false">IF(A261="","",IF(OR(A261&lt;'Start Here'!$B$14,A261&gt;='Start Here'!$B$14+112),"",INT((A261-'Start Here'!$B$14)/7)+1))</f>
        <v/>
      </c>
      <c r="C261" s="30"/>
      <c r="D261" s="26"/>
      <c r="E261" s="26"/>
      <c r="F261" s="26"/>
      <c r="G261" s="26"/>
      <c r="H261" s="26"/>
      <c r="I261" s="26"/>
      <c r="J261" s="26"/>
    </row>
    <row r="262" customFormat="false" ht="15" hidden="false" customHeight="false" outlineLevel="0" collapsed="false">
      <c r="A262" s="24"/>
      <c r="B262" s="25" t="str">
        <f aca="false">IF(A262="","",IF(OR(A262&lt;'Start Here'!$B$14,A262&gt;='Start Here'!$B$14+112),"",INT((A262-'Start Here'!$B$14)/7)+1))</f>
        <v/>
      </c>
      <c r="C262" s="30"/>
      <c r="D262" s="26"/>
      <c r="E262" s="26"/>
      <c r="F262" s="26"/>
      <c r="G262" s="26"/>
      <c r="H262" s="26"/>
      <c r="I262" s="26"/>
      <c r="J262" s="26"/>
    </row>
    <row r="263" customFormat="false" ht="15" hidden="false" customHeight="false" outlineLevel="0" collapsed="false">
      <c r="A263" s="24"/>
      <c r="B263" s="25" t="str">
        <f aca="false">IF(A263="","",IF(OR(A263&lt;'Start Here'!$B$14,A263&gt;='Start Here'!$B$14+112),"",INT((A263-'Start Here'!$B$14)/7)+1))</f>
        <v/>
      </c>
      <c r="C263" s="30"/>
      <c r="D263" s="26"/>
      <c r="E263" s="26"/>
      <c r="F263" s="26"/>
      <c r="G263" s="26"/>
      <c r="H263" s="26"/>
      <c r="I263" s="26"/>
      <c r="J263" s="26"/>
    </row>
    <row r="264" customFormat="false" ht="15" hidden="false" customHeight="false" outlineLevel="0" collapsed="false">
      <c r="A264" s="24"/>
      <c r="B264" s="25" t="str">
        <f aca="false">IF(A264="","",IF(OR(A264&lt;'Start Here'!$B$14,A264&gt;='Start Here'!$B$14+112),"",INT((A264-'Start Here'!$B$14)/7)+1))</f>
        <v/>
      </c>
      <c r="C264" s="30"/>
      <c r="D264" s="26"/>
      <c r="E264" s="26"/>
      <c r="F264" s="26"/>
      <c r="G264" s="26"/>
      <c r="H264" s="26"/>
      <c r="I264" s="26"/>
      <c r="J264" s="26"/>
    </row>
    <row r="265" customFormat="false" ht="15" hidden="false" customHeight="false" outlineLevel="0" collapsed="false">
      <c r="A265" s="24"/>
      <c r="B265" s="25" t="str">
        <f aca="false">IF(A265="","",IF(OR(A265&lt;'Start Here'!$B$14,A265&gt;='Start Here'!$B$14+112),"",INT((A265-'Start Here'!$B$14)/7)+1))</f>
        <v/>
      </c>
      <c r="C265" s="30"/>
      <c r="D265" s="26"/>
      <c r="E265" s="26"/>
      <c r="F265" s="26"/>
      <c r="G265" s="26"/>
      <c r="H265" s="26"/>
      <c r="I265" s="26"/>
      <c r="J265" s="26"/>
    </row>
    <row r="266" customFormat="false" ht="15" hidden="false" customHeight="false" outlineLevel="0" collapsed="false">
      <c r="A266" s="24"/>
      <c r="B266" s="25" t="str">
        <f aca="false">IF(A266="","",IF(OR(A266&lt;'Start Here'!$B$14,A266&gt;='Start Here'!$B$14+112),"",INT((A266-'Start Here'!$B$14)/7)+1))</f>
        <v/>
      </c>
      <c r="C266" s="30"/>
      <c r="D266" s="26"/>
      <c r="E266" s="26"/>
      <c r="F266" s="26"/>
      <c r="G266" s="26"/>
      <c r="H266" s="26"/>
      <c r="I266" s="26"/>
      <c r="J266" s="26"/>
    </row>
    <row r="267" customFormat="false" ht="15" hidden="false" customHeight="false" outlineLevel="0" collapsed="false">
      <c r="A267" s="24"/>
      <c r="B267" s="25" t="str">
        <f aca="false">IF(A267="","",IF(OR(A267&lt;'Start Here'!$B$14,A267&gt;='Start Here'!$B$14+112),"",INT((A267-'Start Here'!$B$14)/7)+1))</f>
        <v/>
      </c>
      <c r="C267" s="30"/>
      <c r="D267" s="26"/>
      <c r="E267" s="26"/>
      <c r="F267" s="26"/>
      <c r="G267" s="26"/>
      <c r="H267" s="26"/>
      <c r="I267" s="26"/>
      <c r="J267" s="26"/>
    </row>
    <row r="268" customFormat="false" ht="15" hidden="false" customHeight="false" outlineLevel="0" collapsed="false">
      <c r="A268" s="24"/>
      <c r="B268" s="25" t="str">
        <f aca="false">IF(A268="","",IF(OR(A268&lt;'Start Here'!$B$14,A268&gt;='Start Here'!$B$14+112),"",INT((A268-'Start Here'!$B$14)/7)+1))</f>
        <v/>
      </c>
      <c r="C268" s="30"/>
      <c r="D268" s="26"/>
      <c r="E268" s="26"/>
      <c r="F268" s="26"/>
      <c r="G268" s="26"/>
      <c r="H268" s="26"/>
      <c r="I268" s="26"/>
      <c r="J268" s="26"/>
    </row>
    <row r="269" customFormat="false" ht="15" hidden="false" customHeight="false" outlineLevel="0" collapsed="false">
      <c r="A269" s="24"/>
      <c r="B269" s="25" t="str">
        <f aca="false">IF(A269="","",IF(OR(A269&lt;'Start Here'!$B$14,A269&gt;='Start Here'!$B$14+112),"",INT((A269-'Start Here'!$B$14)/7)+1))</f>
        <v/>
      </c>
      <c r="C269" s="30"/>
      <c r="D269" s="26"/>
      <c r="E269" s="26"/>
      <c r="F269" s="26"/>
      <c r="G269" s="26"/>
      <c r="H269" s="26"/>
      <c r="I269" s="26"/>
      <c r="J269" s="26"/>
    </row>
    <row r="270" customFormat="false" ht="15" hidden="false" customHeight="false" outlineLevel="0" collapsed="false">
      <c r="A270" s="24"/>
      <c r="B270" s="25" t="str">
        <f aca="false">IF(A270="","",IF(OR(A270&lt;'Start Here'!$B$14,A270&gt;='Start Here'!$B$14+112),"",INT((A270-'Start Here'!$B$14)/7)+1))</f>
        <v/>
      </c>
      <c r="C270" s="30"/>
      <c r="D270" s="26"/>
      <c r="E270" s="26"/>
      <c r="F270" s="26"/>
      <c r="G270" s="26"/>
      <c r="H270" s="26"/>
      <c r="I270" s="26"/>
      <c r="J270" s="26"/>
    </row>
    <row r="271" customFormat="false" ht="15" hidden="false" customHeight="false" outlineLevel="0" collapsed="false">
      <c r="A271" s="24"/>
      <c r="B271" s="25" t="str">
        <f aca="false">IF(A271="","",IF(OR(A271&lt;'Start Here'!$B$14,A271&gt;='Start Here'!$B$14+112),"",INT((A271-'Start Here'!$B$14)/7)+1))</f>
        <v/>
      </c>
      <c r="C271" s="30"/>
      <c r="D271" s="26"/>
      <c r="E271" s="26"/>
      <c r="F271" s="26"/>
      <c r="G271" s="26"/>
      <c r="H271" s="26"/>
      <c r="I271" s="26"/>
      <c r="J271" s="26"/>
    </row>
    <row r="272" customFormat="false" ht="15" hidden="false" customHeight="false" outlineLevel="0" collapsed="false">
      <c r="A272" s="24"/>
      <c r="B272" s="25" t="str">
        <f aca="false">IF(A272="","",IF(OR(A272&lt;'Start Here'!$B$14,A272&gt;='Start Here'!$B$14+112),"",INT((A272-'Start Here'!$B$14)/7)+1))</f>
        <v/>
      </c>
      <c r="C272" s="30"/>
      <c r="D272" s="26"/>
      <c r="E272" s="26"/>
      <c r="F272" s="26"/>
      <c r="G272" s="26"/>
      <c r="H272" s="26"/>
      <c r="I272" s="26"/>
      <c r="J272" s="26"/>
    </row>
    <row r="273" customFormat="false" ht="15" hidden="false" customHeight="false" outlineLevel="0" collapsed="false">
      <c r="A273" s="24"/>
      <c r="B273" s="25" t="str">
        <f aca="false">IF(A273="","",IF(OR(A273&lt;'Start Here'!$B$14,A273&gt;='Start Here'!$B$14+112),"",INT((A273-'Start Here'!$B$14)/7)+1))</f>
        <v/>
      </c>
      <c r="C273" s="30"/>
      <c r="D273" s="26"/>
      <c r="E273" s="26"/>
      <c r="F273" s="26"/>
      <c r="G273" s="26"/>
      <c r="H273" s="26"/>
      <c r="I273" s="26"/>
      <c r="J273" s="26"/>
    </row>
    <row r="274" customFormat="false" ht="15" hidden="false" customHeight="false" outlineLevel="0" collapsed="false">
      <c r="A274" s="24"/>
      <c r="B274" s="25" t="str">
        <f aca="false">IF(A274="","",IF(OR(A274&lt;'Start Here'!$B$14,A274&gt;='Start Here'!$B$14+112),"",INT((A274-'Start Here'!$B$14)/7)+1))</f>
        <v/>
      </c>
      <c r="C274" s="30"/>
      <c r="D274" s="26"/>
      <c r="E274" s="26"/>
      <c r="F274" s="26"/>
      <c r="G274" s="26"/>
      <c r="H274" s="26"/>
      <c r="I274" s="26"/>
      <c r="J274" s="26"/>
    </row>
    <row r="275" customFormat="false" ht="15" hidden="false" customHeight="false" outlineLevel="0" collapsed="false">
      <c r="A275" s="24"/>
      <c r="B275" s="25" t="str">
        <f aca="false">IF(A275="","",IF(OR(A275&lt;'Start Here'!$B$14,A275&gt;='Start Here'!$B$14+112),"",INT((A275-'Start Here'!$B$14)/7)+1))</f>
        <v/>
      </c>
      <c r="C275" s="30"/>
      <c r="D275" s="26"/>
      <c r="E275" s="26"/>
      <c r="F275" s="26"/>
      <c r="G275" s="26"/>
      <c r="H275" s="26"/>
      <c r="I275" s="26"/>
      <c r="J275" s="26"/>
    </row>
    <row r="276" customFormat="false" ht="15" hidden="false" customHeight="false" outlineLevel="0" collapsed="false">
      <c r="A276" s="24"/>
      <c r="B276" s="25" t="str">
        <f aca="false">IF(A276="","",IF(OR(A276&lt;'Start Here'!$B$14,A276&gt;='Start Here'!$B$14+112),"",INT((A276-'Start Here'!$B$14)/7)+1))</f>
        <v/>
      </c>
      <c r="C276" s="30"/>
      <c r="D276" s="26"/>
      <c r="E276" s="26"/>
      <c r="F276" s="26"/>
      <c r="G276" s="26"/>
      <c r="H276" s="26"/>
      <c r="I276" s="26"/>
      <c r="J276" s="26"/>
    </row>
    <row r="277" customFormat="false" ht="15" hidden="false" customHeight="false" outlineLevel="0" collapsed="false">
      <c r="A277" s="24"/>
      <c r="B277" s="25" t="str">
        <f aca="false">IF(A277="","",IF(OR(A277&lt;'Start Here'!$B$14,A277&gt;='Start Here'!$B$14+112),"",INT((A277-'Start Here'!$B$14)/7)+1))</f>
        <v/>
      </c>
      <c r="C277" s="30"/>
      <c r="D277" s="26"/>
      <c r="E277" s="26"/>
      <c r="F277" s="26"/>
      <c r="G277" s="26"/>
      <c r="H277" s="26"/>
      <c r="I277" s="26"/>
      <c r="J277" s="26"/>
    </row>
    <row r="278" customFormat="false" ht="15" hidden="false" customHeight="false" outlineLevel="0" collapsed="false">
      <c r="A278" s="24"/>
      <c r="B278" s="25" t="str">
        <f aca="false">IF(A278="","",IF(OR(A278&lt;'Start Here'!$B$14,A278&gt;='Start Here'!$B$14+112),"",INT((A278-'Start Here'!$B$14)/7)+1))</f>
        <v/>
      </c>
      <c r="C278" s="30"/>
      <c r="D278" s="26"/>
      <c r="E278" s="26"/>
      <c r="F278" s="26"/>
      <c r="G278" s="26"/>
      <c r="H278" s="26"/>
      <c r="I278" s="26"/>
      <c r="J278" s="26"/>
    </row>
    <row r="279" customFormat="false" ht="15" hidden="false" customHeight="false" outlineLevel="0" collapsed="false">
      <c r="A279" s="24"/>
      <c r="B279" s="25" t="str">
        <f aca="false">IF(A279="","",IF(OR(A279&lt;'Start Here'!$B$14,A279&gt;='Start Here'!$B$14+112),"",INT((A279-'Start Here'!$B$14)/7)+1))</f>
        <v/>
      </c>
      <c r="C279" s="30"/>
      <c r="D279" s="26"/>
      <c r="E279" s="26"/>
      <c r="F279" s="26"/>
      <c r="G279" s="26"/>
      <c r="H279" s="26"/>
      <c r="I279" s="26"/>
      <c r="J279" s="26"/>
    </row>
    <row r="280" customFormat="false" ht="15" hidden="false" customHeight="false" outlineLevel="0" collapsed="false">
      <c r="A280" s="24"/>
      <c r="B280" s="25" t="str">
        <f aca="false">IF(A280="","",IF(OR(A280&lt;'Start Here'!$B$14,A280&gt;='Start Here'!$B$14+112),"",INT((A280-'Start Here'!$B$14)/7)+1))</f>
        <v/>
      </c>
      <c r="C280" s="30"/>
      <c r="D280" s="26"/>
      <c r="E280" s="26"/>
      <c r="F280" s="26"/>
      <c r="G280" s="26"/>
      <c r="H280" s="26"/>
      <c r="I280" s="26"/>
      <c r="J280" s="26"/>
    </row>
    <row r="281" customFormat="false" ht="15" hidden="false" customHeight="false" outlineLevel="0" collapsed="false">
      <c r="A281" s="24"/>
      <c r="B281" s="25" t="str">
        <f aca="false">IF(A281="","",IF(OR(A281&lt;'Start Here'!$B$14,A281&gt;='Start Here'!$B$14+112),"",INT((A281-'Start Here'!$B$14)/7)+1))</f>
        <v/>
      </c>
      <c r="C281" s="30"/>
      <c r="D281" s="26"/>
      <c r="E281" s="26"/>
      <c r="F281" s="26"/>
      <c r="G281" s="26"/>
      <c r="H281" s="26"/>
      <c r="I281" s="26"/>
      <c r="J281" s="26"/>
    </row>
    <row r="282" customFormat="false" ht="15" hidden="false" customHeight="false" outlineLevel="0" collapsed="false">
      <c r="A282" s="24"/>
      <c r="B282" s="25" t="str">
        <f aca="false">IF(A282="","",IF(OR(A282&lt;'Start Here'!$B$14,A282&gt;='Start Here'!$B$14+112),"",INT((A282-'Start Here'!$B$14)/7)+1))</f>
        <v/>
      </c>
      <c r="C282" s="30"/>
      <c r="D282" s="26"/>
      <c r="E282" s="26"/>
      <c r="F282" s="26"/>
      <c r="G282" s="26"/>
      <c r="H282" s="26"/>
      <c r="I282" s="26"/>
      <c r="J282" s="26"/>
    </row>
    <row r="283" customFormat="false" ht="15" hidden="false" customHeight="false" outlineLevel="0" collapsed="false">
      <c r="A283" s="24"/>
      <c r="B283" s="25" t="str">
        <f aca="false">IF(A283="","",IF(OR(A283&lt;'Start Here'!$B$14,A283&gt;='Start Here'!$B$14+112),"",INT((A283-'Start Here'!$B$14)/7)+1))</f>
        <v/>
      </c>
      <c r="C283" s="30"/>
      <c r="D283" s="26"/>
      <c r="E283" s="26"/>
      <c r="F283" s="26"/>
      <c r="G283" s="26"/>
      <c r="H283" s="26"/>
      <c r="I283" s="26"/>
      <c r="J283" s="26"/>
    </row>
    <row r="284" customFormat="false" ht="15" hidden="false" customHeight="false" outlineLevel="0" collapsed="false">
      <c r="A284" s="24"/>
      <c r="B284" s="25" t="str">
        <f aca="false">IF(A284="","",IF(OR(A284&lt;'Start Here'!$B$14,A284&gt;='Start Here'!$B$14+112),"",INT((A284-'Start Here'!$B$14)/7)+1))</f>
        <v/>
      </c>
      <c r="C284" s="30"/>
      <c r="D284" s="26"/>
      <c r="E284" s="26"/>
      <c r="F284" s="26"/>
      <c r="G284" s="26"/>
      <c r="H284" s="26"/>
      <c r="I284" s="26"/>
      <c r="J284" s="26"/>
    </row>
    <row r="285" customFormat="false" ht="15" hidden="false" customHeight="false" outlineLevel="0" collapsed="false">
      <c r="A285" s="24"/>
      <c r="B285" s="25" t="str">
        <f aca="false">IF(A285="","",IF(OR(A285&lt;'Start Here'!$B$14,A285&gt;='Start Here'!$B$14+112),"",INT((A285-'Start Here'!$B$14)/7)+1))</f>
        <v/>
      </c>
      <c r="C285" s="30"/>
      <c r="D285" s="26"/>
      <c r="E285" s="26"/>
      <c r="F285" s="26"/>
      <c r="G285" s="26"/>
      <c r="H285" s="26"/>
      <c r="I285" s="26"/>
      <c r="J285" s="26"/>
    </row>
    <row r="286" customFormat="false" ht="15" hidden="false" customHeight="false" outlineLevel="0" collapsed="false">
      <c r="A286" s="24"/>
      <c r="B286" s="25" t="str">
        <f aca="false">IF(A286="","",IF(OR(A286&lt;'Start Here'!$B$14,A286&gt;='Start Here'!$B$14+112),"",INT((A286-'Start Here'!$B$14)/7)+1))</f>
        <v/>
      </c>
      <c r="C286" s="30"/>
      <c r="D286" s="26"/>
      <c r="E286" s="26"/>
      <c r="F286" s="26"/>
      <c r="G286" s="26"/>
      <c r="H286" s="26"/>
      <c r="I286" s="26"/>
      <c r="J286" s="26"/>
    </row>
    <row r="287" customFormat="false" ht="15" hidden="false" customHeight="false" outlineLevel="0" collapsed="false">
      <c r="A287" s="24"/>
      <c r="B287" s="25" t="str">
        <f aca="false">IF(A287="","",IF(OR(A287&lt;'Start Here'!$B$14,A287&gt;='Start Here'!$B$14+112),"",INT((A287-'Start Here'!$B$14)/7)+1))</f>
        <v/>
      </c>
      <c r="C287" s="30"/>
      <c r="D287" s="26"/>
      <c r="E287" s="26"/>
      <c r="F287" s="26"/>
      <c r="G287" s="26"/>
      <c r="H287" s="26"/>
      <c r="I287" s="26"/>
      <c r="J287" s="26"/>
    </row>
    <row r="288" customFormat="false" ht="15" hidden="false" customHeight="false" outlineLevel="0" collapsed="false">
      <c r="A288" s="24"/>
      <c r="B288" s="25" t="str">
        <f aca="false">IF(A288="","",IF(OR(A288&lt;'Start Here'!$B$14,A288&gt;='Start Here'!$B$14+112),"",INT((A288-'Start Here'!$B$14)/7)+1))</f>
        <v/>
      </c>
      <c r="C288" s="30"/>
      <c r="D288" s="26"/>
      <c r="E288" s="26"/>
      <c r="F288" s="26"/>
      <c r="G288" s="26"/>
      <c r="H288" s="26"/>
      <c r="I288" s="26"/>
      <c r="J288" s="26"/>
    </row>
    <row r="289" customFormat="false" ht="15" hidden="false" customHeight="false" outlineLevel="0" collapsed="false">
      <c r="A289" s="24"/>
      <c r="B289" s="25" t="str">
        <f aca="false">IF(A289="","",IF(OR(A289&lt;'Start Here'!$B$14,A289&gt;='Start Here'!$B$14+112),"",INT((A289-'Start Here'!$B$14)/7)+1))</f>
        <v/>
      </c>
      <c r="C289" s="30"/>
      <c r="D289" s="26"/>
      <c r="E289" s="26"/>
      <c r="F289" s="26"/>
      <c r="G289" s="26"/>
      <c r="H289" s="26"/>
      <c r="I289" s="26"/>
      <c r="J289" s="26"/>
    </row>
    <row r="290" customFormat="false" ht="15" hidden="false" customHeight="false" outlineLevel="0" collapsed="false">
      <c r="A290" s="24"/>
      <c r="B290" s="25" t="str">
        <f aca="false">IF(A290="","",IF(OR(A290&lt;'Start Here'!$B$14,A290&gt;='Start Here'!$B$14+112),"",INT((A290-'Start Here'!$B$14)/7)+1))</f>
        <v/>
      </c>
      <c r="C290" s="30"/>
      <c r="D290" s="26"/>
      <c r="E290" s="26"/>
      <c r="F290" s="26"/>
      <c r="G290" s="26"/>
      <c r="H290" s="26"/>
      <c r="I290" s="26"/>
      <c r="J290" s="26"/>
    </row>
    <row r="291" customFormat="false" ht="15" hidden="false" customHeight="false" outlineLevel="0" collapsed="false">
      <c r="A291" s="24"/>
      <c r="B291" s="25" t="str">
        <f aca="false">IF(A291="","",IF(OR(A291&lt;'Start Here'!$B$14,A291&gt;='Start Here'!$B$14+112),"",INT((A291-'Start Here'!$B$14)/7)+1))</f>
        <v/>
      </c>
      <c r="C291" s="30"/>
      <c r="D291" s="26"/>
      <c r="E291" s="26"/>
      <c r="F291" s="26"/>
      <c r="G291" s="26"/>
      <c r="H291" s="26"/>
      <c r="I291" s="26"/>
      <c r="J291" s="26"/>
    </row>
    <row r="292" customFormat="false" ht="15" hidden="false" customHeight="false" outlineLevel="0" collapsed="false">
      <c r="A292" s="24"/>
      <c r="B292" s="25" t="str">
        <f aca="false">IF(A292="","",IF(OR(A292&lt;'Start Here'!$B$14,A292&gt;='Start Here'!$B$14+112),"",INT((A292-'Start Here'!$B$14)/7)+1))</f>
        <v/>
      </c>
      <c r="C292" s="30"/>
      <c r="D292" s="26"/>
      <c r="E292" s="26"/>
      <c r="F292" s="26"/>
      <c r="G292" s="26"/>
      <c r="H292" s="26"/>
      <c r="I292" s="26"/>
      <c r="J292" s="26"/>
    </row>
    <row r="293" customFormat="false" ht="15" hidden="false" customHeight="false" outlineLevel="0" collapsed="false">
      <c r="A293" s="24"/>
      <c r="B293" s="25" t="str">
        <f aca="false">IF(A293="","",IF(OR(A293&lt;'Start Here'!$B$14,A293&gt;='Start Here'!$B$14+112),"",INT((A293-'Start Here'!$B$14)/7)+1))</f>
        <v/>
      </c>
      <c r="C293" s="30"/>
      <c r="D293" s="26"/>
      <c r="E293" s="26"/>
      <c r="F293" s="26"/>
      <c r="G293" s="26"/>
      <c r="H293" s="26"/>
      <c r="I293" s="26"/>
      <c r="J293" s="26"/>
    </row>
    <row r="294" customFormat="false" ht="15" hidden="false" customHeight="false" outlineLevel="0" collapsed="false">
      <c r="A294" s="24"/>
      <c r="B294" s="25" t="str">
        <f aca="false">IF(A294="","",IF(OR(A294&lt;'Start Here'!$B$14,A294&gt;='Start Here'!$B$14+112),"",INT((A294-'Start Here'!$B$14)/7)+1))</f>
        <v/>
      </c>
      <c r="C294" s="30"/>
      <c r="D294" s="26"/>
      <c r="E294" s="26"/>
      <c r="F294" s="26"/>
      <c r="G294" s="26"/>
      <c r="H294" s="26"/>
      <c r="I294" s="26"/>
      <c r="J294" s="26"/>
    </row>
    <row r="295" customFormat="false" ht="15" hidden="false" customHeight="false" outlineLevel="0" collapsed="false">
      <c r="A295" s="24"/>
      <c r="B295" s="25" t="str">
        <f aca="false">IF(A295="","",IF(OR(A295&lt;'Start Here'!$B$14,A295&gt;='Start Here'!$B$14+112),"",INT((A295-'Start Here'!$B$14)/7)+1))</f>
        <v/>
      </c>
      <c r="C295" s="30"/>
      <c r="D295" s="26"/>
      <c r="E295" s="26"/>
      <c r="F295" s="26"/>
      <c r="G295" s="26"/>
      <c r="H295" s="26"/>
      <c r="I295" s="26"/>
      <c r="J295" s="26"/>
    </row>
    <row r="296" customFormat="false" ht="15" hidden="false" customHeight="false" outlineLevel="0" collapsed="false">
      <c r="A296" s="24"/>
      <c r="B296" s="25" t="str">
        <f aca="false">IF(A296="","",IF(OR(A296&lt;'Start Here'!$B$14,A296&gt;='Start Here'!$B$14+112),"",INT((A296-'Start Here'!$B$14)/7)+1))</f>
        <v/>
      </c>
      <c r="C296" s="30"/>
      <c r="D296" s="26"/>
      <c r="E296" s="26"/>
      <c r="F296" s="26"/>
      <c r="G296" s="26"/>
      <c r="H296" s="26"/>
      <c r="I296" s="26"/>
      <c r="J296" s="26"/>
    </row>
    <row r="297" customFormat="false" ht="15" hidden="false" customHeight="false" outlineLevel="0" collapsed="false">
      <c r="A297" s="24"/>
      <c r="B297" s="25" t="str">
        <f aca="false">IF(A297="","",IF(OR(A297&lt;'Start Here'!$B$14,A297&gt;='Start Here'!$B$14+112),"",INT((A297-'Start Here'!$B$14)/7)+1))</f>
        <v/>
      </c>
      <c r="C297" s="30"/>
      <c r="D297" s="26"/>
      <c r="E297" s="26"/>
      <c r="F297" s="26"/>
      <c r="G297" s="26"/>
      <c r="H297" s="26"/>
      <c r="I297" s="26"/>
      <c r="J297" s="26"/>
    </row>
    <row r="298" customFormat="false" ht="15" hidden="false" customHeight="false" outlineLevel="0" collapsed="false">
      <c r="A298" s="24"/>
      <c r="B298" s="25" t="str">
        <f aca="false">IF(A298="","",IF(OR(A298&lt;'Start Here'!$B$14,A298&gt;='Start Here'!$B$14+112),"",INT((A298-'Start Here'!$B$14)/7)+1))</f>
        <v/>
      </c>
      <c r="C298" s="30"/>
      <c r="D298" s="26"/>
      <c r="E298" s="26"/>
      <c r="F298" s="26"/>
      <c r="G298" s="26"/>
      <c r="H298" s="26"/>
      <c r="I298" s="26"/>
      <c r="J298" s="26"/>
    </row>
    <row r="299" customFormat="false" ht="15" hidden="false" customHeight="false" outlineLevel="0" collapsed="false">
      <c r="A299" s="24"/>
      <c r="B299" s="25" t="str">
        <f aca="false">IF(A299="","",IF(OR(A299&lt;'Start Here'!$B$14,A299&gt;='Start Here'!$B$14+112),"",INT((A299-'Start Here'!$B$14)/7)+1))</f>
        <v/>
      </c>
      <c r="C299" s="30"/>
      <c r="D299" s="26"/>
      <c r="E299" s="26"/>
      <c r="F299" s="26"/>
      <c r="G299" s="26"/>
      <c r="H299" s="26"/>
      <c r="I299" s="26"/>
      <c r="J299" s="26"/>
    </row>
    <row r="300" customFormat="false" ht="15" hidden="false" customHeight="false" outlineLevel="0" collapsed="false">
      <c r="A300" s="24"/>
      <c r="B300" s="25" t="str">
        <f aca="false">IF(A300="","",IF(OR(A300&lt;'Start Here'!$B$14,A300&gt;='Start Here'!$B$14+112),"",INT((A300-'Start Here'!$B$14)/7)+1))</f>
        <v/>
      </c>
      <c r="C300" s="30"/>
      <c r="D300" s="26"/>
      <c r="E300" s="26"/>
      <c r="F300" s="26"/>
      <c r="G300" s="26"/>
      <c r="H300" s="26"/>
      <c r="I300" s="26"/>
      <c r="J300" s="26"/>
    </row>
    <row r="301" customFormat="false" ht="15" hidden="false" customHeight="false" outlineLevel="0" collapsed="false">
      <c r="A301" s="24"/>
      <c r="B301" s="25" t="str">
        <f aca="false">IF(A301="","",IF(OR(A301&lt;'Start Here'!$B$14,A301&gt;='Start Here'!$B$14+112),"",INT((A301-'Start Here'!$B$14)/7)+1))</f>
        <v/>
      </c>
      <c r="C301" s="30"/>
      <c r="D301" s="26"/>
      <c r="E301" s="26"/>
      <c r="F301" s="26"/>
      <c r="G301" s="26"/>
      <c r="H301" s="26"/>
      <c r="I301" s="26"/>
      <c r="J301" s="26"/>
    </row>
    <row r="302" customFormat="false" ht="15" hidden="false" customHeight="false" outlineLevel="0" collapsed="false">
      <c r="A302" s="24"/>
      <c r="B302" s="25" t="str">
        <f aca="false">IF(A302="","",IF(OR(A302&lt;'Start Here'!$B$14,A302&gt;='Start Here'!$B$14+112),"",INT((A302-'Start Here'!$B$14)/7)+1))</f>
        <v/>
      </c>
      <c r="C302" s="30"/>
      <c r="D302" s="26"/>
      <c r="E302" s="26"/>
      <c r="F302" s="26"/>
      <c r="G302" s="26"/>
      <c r="H302" s="26"/>
      <c r="I302" s="26"/>
      <c r="J302" s="26"/>
    </row>
    <row r="303" customFormat="false" ht="15" hidden="false" customHeight="false" outlineLevel="0" collapsed="false">
      <c r="A303" s="24"/>
      <c r="B303" s="25" t="str">
        <f aca="false">IF(A303="","",IF(OR(A303&lt;'Start Here'!$B$14,A303&gt;='Start Here'!$B$14+112),"",INT((A303-'Start Here'!$B$14)/7)+1))</f>
        <v/>
      </c>
      <c r="C303" s="30"/>
      <c r="D303" s="26"/>
      <c r="E303" s="26"/>
      <c r="F303" s="26"/>
      <c r="G303" s="26"/>
      <c r="H303" s="26"/>
      <c r="I303" s="26"/>
      <c r="J303" s="26"/>
    </row>
    <row r="304" customFormat="false" ht="15" hidden="false" customHeight="false" outlineLevel="0" collapsed="false">
      <c r="A304" s="24"/>
      <c r="B304" s="25" t="str">
        <f aca="false">IF(A304="","",IF(OR(A304&lt;'Start Here'!$B$14,A304&gt;='Start Here'!$B$14+112),"",INT((A304-'Start Here'!$B$14)/7)+1))</f>
        <v/>
      </c>
      <c r="C304" s="30"/>
      <c r="D304" s="26"/>
      <c r="E304" s="26"/>
      <c r="F304" s="26"/>
      <c r="G304" s="26"/>
      <c r="H304" s="26"/>
      <c r="I304" s="26"/>
      <c r="J304" s="26"/>
    </row>
    <row r="305" customFormat="false" ht="15" hidden="false" customHeight="false" outlineLevel="0" collapsed="false">
      <c r="A305" s="24"/>
      <c r="B305" s="25" t="str">
        <f aca="false">IF(A305="","",IF(OR(A305&lt;'Start Here'!$B$14,A305&gt;='Start Here'!$B$14+112),"",INT((A305-'Start Here'!$B$14)/7)+1))</f>
        <v/>
      </c>
      <c r="C305" s="30"/>
      <c r="D305" s="26"/>
      <c r="E305" s="26"/>
      <c r="F305" s="26"/>
      <c r="G305" s="26"/>
      <c r="H305" s="26"/>
      <c r="I305" s="26"/>
      <c r="J305" s="26"/>
    </row>
    <row r="306" customFormat="false" ht="15" hidden="false" customHeight="false" outlineLevel="0" collapsed="false">
      <c r="A306" s="24"/>
      <c r="B306" s="25" t="str">
        <f aca="false">IF(A306="","",IF(OR(A306&lt;'Start Here'!$B$14,A306&gt;='Start Here'!$B$14+112),"",INT((A306-'Start Here'!$B$14)/7)+1))</f>
        <v/>
      </c>
      <c r="C306" s="30"/>
      <c r="D306" s="26"/>
      <c r="E306" s="26"/>
      <c r="F306" s="26"/>
      <c r="G306" s="26"/>
      <c r="H306" s="26"/>
      <c r="I306" s="26"/>
      <c r="J306" s="26"/>
    </row>
    <row r="307" customFormat="false" ht="15" hidden="false" customHeight="false" outlineLevel="0" collapsed="false">
      <c r="A307" s="24"/>
      <c r="B307" s="25" t="str">
        <f aca="false">IF(A307="","",IF(OR(A307&lt;'Start Here'!$B$14,A307&gt;='Start Here'!$B$14+112),"",INT((A307-'Start Here'!$B$14)/7)+1))</f>
        <v/>
      </c>
      <c r="C307" s="30"/>
      <c r="D307" s="26"/>
      <c r="E307" s="26"/>
      <c r="F307" s="26"/>
      <c r="G307" s="26"/>
      <c r="H307" s="26"/>
      <c r="I307" s="26"/>
      <c r="J307" s="26"/>
    </row>
    <row r="308" customFormat="false" ht="15" hidden="false" customHeight="false" outlineLevel="0" collapsed="false">
      <c r="A308" s="24"/>
      <c r="B308" s="25" t="str">
        <f aca="false">IF(A308="","",IF(OR(A308&lt;'Start Here'!$B$14,A308&gt;='Start Here'!$B$14+112),"",INT((A308-'Start Here'!$B$14)/7)+1))</f>
        <v/>
      </c>
      <c r="C308" s="30"/>
      <c r="D308" s="26"/>
      <c r="E308" s="26"/>
      <c r="F308" s="26"/>
      <c r="G308" s="26"/>
      <c r="H308" s="26"/>
      <c r="I308" s="26"/>
      <c r="J308" s="26"/>
    </row>
    <row r="309" customFormat="false" ht="15" hidden="false" customHeight="false" outlineLevel="0" collapsed="false">
      <c r="A309" s="24"/>
      <c r="B309" s="25" t="str">
        <f aca="false">IF(A309="","",IF(OR(A309&lt;'Start Here'!$B$14,A309&gt;='Start Here'!$B$14+112),"",INT((A309-'Start Here'!$B$14)/7)+1))</f>
        <v/>
      </c>
      <c r="C309" s="30"/>
      <c r="D309" s="26"/>
      <c r="E309" s="26"/>
      <c r="F309" s="26"/>
      <c r="G309" s="26"/>
      <c r="H309" s="26"/>
      <c r="I309" s="26"/>
      <c r="J309" s="26"/>
    </row>
    <row r="310" customFormat="false" ht="15" hidden="false" customHeight="false" outlineLevel="0" collapsed="false">
      <c r="A310" s="24"/>
      <c r="B310" s="25" t="str">
        <f aca="false">IF(A310="","",IF(OR(A310&lt;'Start Here'!$B$14,A310&gt;='Start Here'!$B$14+112),"",INT((A310-'Start Here'!$B$14)/7)+1))</f>
        <v/>
      </c>
      <c r="C310" s="30"/>
      <c r="D310" s="26"/>
      <c r="E310" s="26"/>
      <c r="F310" s="26"/>
      <c r="G310" s="26"/>
      <c r="H310" s="26"/>
      <c r="I310" s="26"/>
      <c r="J310" s="26"/>
    </row>
    <row r="311" customFormat="false" ht="15" hidden="false" customHeight="false" outlineLevel="0" collapsed="false">
      <c r="A311" s="24"/>
      <c r="B311" s="25" t="str">
        <f aca="false">IF(A311="","",IF(OR(A311&lt;'Start Here'!$B$14,A311&gt;='Start Here'!$B$14+112),"",INT((A311-'Start Here'!$B$14)/7)+1))</f>
        <v/>
      </c>
      <c r="C311" s="30"/>
      <c r="D311" s="26"/>
      <c r="E311" s="26"/>
      <c r="F311" s="26"/>
      <c r="G311" s="26"/>
      <c r="H311" s="26"/>
      <c r="I311" s="26"/>
      <c r="J311" s="26"/>
    </row>
    <row r="312" customFormat="false" ht="15" hidden="false" customHeight="false" outlineLevel="0" collapsed="false">
      <c r="A312" s="24"/>
      <c r="B312" s="25" t="str">
        <f aca="false">IF(A312="","",IF(OR(A312&lt;'Start Here'!$B$14,A312&gt;='Start Here'!$B$14+112),"",INT((A312-'Start Here'!$B$14)/7)+1))</f>
        <v/>
      </c>
      <c r="C312" s="30"/>
      <c r="D312" s="26"/>
      <c r="E312" s="26"/>
      <c r="F312" s="26"/>
      <c r="G312" s="26"/>
      <c r="H312" s="26"/>
      <c r="I312" s="26"/>
      <c r="J312" s="26"/>
    </row>
    <row r="313" customFormat="false" ht="15" hidden="false" customHeight="false" outlineLevel="0" collapsed="false">
      <c r="A313" s="24"/>
      <c r="B313" s="25" t="str">
        <f aca="false">IF(A313="","",IF(OR(A313&lt;'Start Here'!$B$14,A313&gt;='Start Here'!$B$14+112),"",INT((A313-'Start Here'!$B$14)/7)+1))</f>
        <v/>
      </c>
      <c r="C313" s="30"/>
      <c r="D313" s="26"/>
      <c r="E313" s="26"/>
      <c r="F313" s="26"/>
      <c r="G313" s="26"/>
      <c r="H313" s="26"/>
      <c r="I313" s="26"/>
      <c r="J313" s="26"/>
    </row>
    <row r="314" customFormat="false" ht="15" hidden="false" customHeight="false" outlineLevel="0" collapsed="false">
      <c r="A314" s="24"/>
      <c r="B314" s="25" t="str">
        <f aca="false">IF(A314="","",IF(OR(A314&lt;'Start Here'!$B$14,A314&gt;='Start Here'!$B$14+112),"",INT((A314-'Start Here'!$B$14)/7)+1))</f>
        <v/>
      </c>
      <c r="C314" s="30"/>
      <c r="D314" s="26"/>
      <c r="E314" s="26"/>
      <c r="F314" s="26"/>
      <c r="G314" s="26"/>
      <c r="H314" s="26"/>
      <c r="I314" s="26"/>
      <c r="J314" s="26"/>
    </row>
    <row r="315" customFormat="false" ht="15" hidden="false" customHeight="false" outlineLevel="0" collapsed="false">
      <c r="A315" s="24"/>
      <c r="B315" s="25" t="str">
        <f aca="false">IF(A315="","",IF(OR(A315&lt;'Start Here'!$B$14,A315&gt;='Start Here'!$B$14+112),"",INT((A315-'Start Here'!$B$14)/7)+1))</f>
        <v/>
      </c>
      <c r="C315" s="30"/>
      <c r="D315" s="26"/>
      <c r="E315" s="26"/>
      <c r="F315" s="26"/>
      <c r="G315" s="26"/>
      <c r="H315" s="26"/>
      <c r="I315" s="26"/>
      <c r="J315" s="26"/>
    </row>
    <row r="316" customFormat="false" ht="15" hidden="false" customHeight="false" outlineLevel="0" collapsed="false">
      <c r="A316" s="24"/>
      <c r="B316" s="25" t="str">
        <f aca="false">IF(A316="","",IF(OR(A316&lt;'Start Here'!$B$14,A316&gt;='Start Here'!$B$14+112),"",INT((A316-'Start Here'!$B$14)/7)+1))</f>
        <v/>
      </c>
      <c r="C316" s="30"/>
      <c r="D316" s="26"/>
      <c r="E316" s="26"/>
      <c r="F316" s="26"/>
      <c r="G316" s="26"/>
      <c r="H316" s="26"/>
      <c r="I316" s="26"/>
      <c r="J316" s="26"/>
    </row>
    <row r="317" customFormat="false" ht="15" hidden="false" customHeight="false" outlineLevel="0" collapsed="false">
      <c r="A317" s="24"/>
      <c r="B317" s="25" t="str">
        <f aca="false">IF(A317="","",IF(OR(A317&lt;'Start Here'!$B$14,A317&gt;='Start Here'!$B$14+112),"",INT((A317-'Start Here'!$B$14)/7)+1))</f>
        <v/>
      </c>
      <c r="C317" s="30"/>
      <c r="D317" s="26"/>
      <c r="E317" s="26"/>
      <c r="F317" s="26"/>
      <c r="G317" s="26"/>
      <c r="H317" s="26"/>
      <c r="I317" s="26"/>
      <c r="J317" s="26"/>
    </row>
    <row r="318" customFormat="false" ht="15" hidden="false" customHeight="false" outlineLevel="0" collapsed="false">
      <c r="A318" s="24"/>
      <c r="B318" s="25" t="str">
        <f aca="false">IF(A318="","",IF(OR(A318&lt;'Start Here'!$B$14,A318&gt;='Start Here'!$B$14+112),"",INT((A318-'Start Here'!$B$14)/7)+1))</f>
        <v/>
      </c>
      <c r="C318" s="30"/>
      <c r="D318" s="26"/>
      <c r="E318" s="26"/>
      <c r="F318" s="26"/>
      <c r="G318" s="26"/>
      <c r="H318" s="26"/>
      <c r="I318" s="26"/>
      <c r="J318" s="26"/>
    </row>
    <row r="319" customFormat="false" ht="15" hidden="false" customHeight="false" outlineLevel="0" collapsed="false">
      <c r="A319" s="24"/>
      <c r="B319" s="25" t="str">
        <f aca="false">IF(A319="","",IF(OR(A319&lt;'Start Here'!$B$14,A319&gt;='Start Here'!$B$14+112),"",INT((A319-'Start Here'!$B$14)/7)+1))</f>
        <v/>
      </c>
      <c r="C319" s="30"/>
      <c r="D319" s="26"/>
      <c r="E319" s="26"/>
      <c r="F319" s="26"/>
      <c r="G319" s="26"/>
      <c r="H319" s="26"/>
      <c r="I319" s="26"/>
      <c r="J319" s="26"/>
    </row>
    <row r="320" customFormat="false" ht="15" hidden="false" customHeight="false" outlineLevel="0" collapsed="false">
      <c r="A320" s="24"/>
      <c r="B320" s="25" t="str">
        <f aca="false">IF(A320="","",IF(OR(A320&lt;'Start Here'!$B$14,A320&gt;='Start Here'!$B$14+112),"",INT((A320-'Start Here'!$B$14)/7)+1))</f>
        <v/>
      </c>
      <c r="C320" s="30"/>
      <c r="D320" s="26"/>
      <c r="E320" s="26"/>
      <c r="F320" s="26"/>
      <c r="G320" s="26"/>
      <c r="H320" s="26"/>
      <c r="I320" s="26"/>
      <c r="J320" s="26"/>
    </row>
    <row r="321" customFormat="false" ht="15" hidden="false" customHeight="false" outlineLevel="0" collapsed="false">
      <c r="A321" s="24"/>
      <c r="B321" s="25" t="str">
        <f aca="false">IF(A321="","",IF(OR(A321&lt;'Start Here'!$B$14,A321&gt;='Start Here'!$B$14+112),"",INT((A321-'Start Here'!$B$14)/7)+1))</f>
        <v/>
      </c>
      <c r="C321" s="30"/>
      <c r="D321" s="26"/>
      <c r="E321" s="26"/>
      <c r="F321" s="26"/>
      <c r="G321" s="26"/>
      <c r="H321" s="26"/>
      <c r="I321" s="26"/>
      <c r="J321" s="26"/>
    </row>
    <row r="322" customFormat="false" ht="15" hidden="false" customHeight="false" outlineLevel="0" collapsed="false">
      <c r="A322" s="24"/>
      <c r="B322" s="25" t="str">
        <f aca="false">IF(A322="","",IF(OR(A322&lt;'Start Here'!$B$14,A322&gt;='Start Here'!$B$14+112),"",INT((A322-'Start Here'!$B$14)/7)+1))</f>
        <v/>
      </c>
      <c r="C322" s="30"/>
      <c r="D322" s="26"/>
      <c r="E322" s="26"/>
      <c r="F322" s="26"/>
      <c r="G322" s="26"/>
      <c r="H322" s="26"/>
      <c r="I322" s="26"/>
      <c r="J322" s="26"/>
    </row>
    <row r="323" customFormat="false" ht="15" hidden="false" customHeight="false" outlineLevel="0" collapsed="false">
      <c r="A323" s="24"/>
      <c r="B323" s="25" t="str">
        <f aca="false">IF(A323="","",IF(OR(A323&lt;'Start Here'!$B$14,A323&gt;='Start Here'!$B$14+112),"",INT((A323-'Start Here'!$B$14)/7)+1))</f>
        <v/>
      </c>
      <c r="C323" s="30"/>
      <c r="D323" s="26"/>
      <c r="E323" s="26"/>
      <c r="F323" s="26"/>
      <c r="G323" s="26"/>
      <c r="H323" s="26"/>
      <c r="I323" s="26"/>
      <c r="J323" s="26"/>
    </row>
    <row r="324" customFormat="false" ht="15" hidden="false" customHeight="false" outlineLevel="0" collapsed="false">
      <c r="A324" s="24"/>
      <c r="B324" s="25" t="str">
        <f aca="false">IF(A324="","",IF(OR(A324&lt;'Start Here'!$B$14,A324&gt;='Start Here'!$B$14+112),"",INT((A324-'Start Here'!$B$14)/7)+1))</f>
        <v/>
      </c>
      <c r="C324" s="30"/>
      <c r="D324" s="26"/>
      <c r="E324" s="26"/>
      <c r="F324" s="26"/>
      <c r="G324" s="26"/>
      <c r="H324" s="26"/>
      <c r="I324" s="26"/>
      <c r="J324" s="26"/>
    </row>
    <row r="325" customFormat="false" ht="15" hidden="false" customHeight="false" outlineLevel="0" collapsed="false">
      <c r="A325" s="24"/>
      <c r="B325" s="25" t="str">
        <f aca="false">IF(A325="","",IF(OR(A325&lt;'Start Here'!$B$14,A325&gt;='Start Here'!$B$14+112),"",INT((A325-'Start Here'!$B$14)/7)+1))</f>
        <v/>
      </c>
      <c r="C325" s="30"/>
      <c r="D325" s="26"/>
      <c r="E325" s="26"/>
      <c r="F325" s="26"/>
      <c r="G325" s="26"/>
      <c r="H325" s="26"/>
      <c r="I325" s="26"/>
      <c r="J325" s="26"/>
    </row>
    <row r="326" customFormat="false" ht="15" hidden="false" customHeight="false" outlineLevel="0" collapsed="false">
      <c r="A326" s="24"/>
      <c r="B326" s="25" t="str">
        <f aca="false">IF(A326="","",IF(OR(A326&lt;'Start Here'!$B$14,A326&gt;='Start Here'!$B$14+112),"",INT((A326-'Start Here'!$B$14)/7)+1))</f>
        <v/>
      </c>
      <c r="C326" s="30"/>
      <c r="D326" s="26"/>
      <c r="E326" s="26"/>
      <c r="F326" s="26"/>
      <c r="G326" s="26"/>
      <c r="H326" s="26"/>
      <c r="I326" s="26"/>
      <c r="J326" s="26"/>
    </row>
    <row r="327" customFormat="false" ht="15" hidden="false" customHeight="false" outlineLevel="0" collapsed="false">
      <c r="A327" s="24"/>
      <c r="B327" s="25" t="str">
        <f aca="false">IF(A327="","",IF(OR(A327&lt;'Start Here'!$B$14,A327&gt;='Start Here'!$B$14+112),"",INT((A327-'Start Here'!$B$14)/7)+1))</f>
        <v/>
      </c>
      <c r="C327" s="30"/>
      <c r="D327" s="26"/>
      <c r="E327" s="26"/>
      <c r="F327" s="26"/>
      <c r="G327" s="26"/>
      <c r="H327" s="26"/>
      <c r="I327" s="26"/>
      <c r="J327" s="26"/>
    </row>
    <row r="328" customFormat="false" ht="15" hidden="false" customHeight="false" outlineLevel="0" collapsed="false">
      <c r="A328" s="24"/>
      <c r="B328" s="25" t="str">
        <f aca="false">IF(A328="","",IF(OR(A328&lt;'Start Here'!$B$14,A328&gt;='Start Here'!$B$14+112),"",INT((A328-'Start Here'!$B$14)/7)+1))</f>
        <v/>
      </c>
      <c r="C328" s="30"/>
      <c r="D328" s="26"/>
      <c r="E328" s="26"/>
      <c r="F328" s="26"/>
      <c r="G328" s="26"/>
      <c r="H328" s="26"/>
      <c r="I328" s="26"/>
      <c r="J328" s="26"/>
    </row>
    <row r="329" customFormat="false" ht="15" hidden="false" customHeight="false" outlineLevel="0" collapsed="false">
      <c r="A329" s="24"/>
      <c r="B329" s="25" t="str">
        <f aca="false">IF(A329="","",IF(OR(A329&lt;'Start Here'!$B$14,A329&gt;='Start Here'!$B$14+112),"",INT((A329-'Start Here'!$B$14)/7)+1))</f>
        <v/>
      </c>
      <c r="C329" s="30"/>
      <c r="D329" s="26"/>
      <c r="E329" s="26"/>
      <c r="F329" s="26"/>
      <c r="G329" s="26"/>
      <c r="H329" s="26"/>
      <c r="I329" s="26"/>
      <c r="J329" s="26"/>
    </row>
    <row r="330" customFormat="false" ht="15" hidden="false" customHeight="false" outlineLevel="0" collapsed="false">
      <c r="A330" s="24"/>
      <c r="B330" s="25" t="str">
        <f aca="false">IF(A330="","",IF(OR(A330&lt;'Start Here'!$B$14,A330&gt;='Start Here'!$B$14+112),"",INT((A330-'Start Here'!$B$14)/7)+1))</f>
        <v/>
      </c>
      <c r="C330" s="30"/>
      <c r="D330" s="26"/>
      <c r="E330" s="26"/>
      <c r="F330" s="26"/>
      <c r="G330" s="26"/>
      <c r="H330" s="26"/>
      <c r="I330" s="26"/>
      <c r="J330" s="26"/>
    </row>
    <row r="331" customFormat="false" ht="15" hidden="false" customHeight="false" outlineLevel="0" collapsed="false">
      <c r="A331" s="24"/>
      <c r="B331" s="25" t="str">
        <f aca="false">IF(A331="","",IF(OR(A331&lt;'Start Here'!$B$14,A331&gt;='Start Here'!$B$14+112),"",INT((A331-'Start Here'!$B$14)/7)+1))</f>
        <v/>
      </c>
      <c r="C331" s="30"/>
      <c r="D331" s="26"/>
      <c r="E331" s="26"/>
      <c r="F331" s="26"/>
      <c r="G331" s="26"/>
      <c r="H331" s="26"/>
      <c r="I331" s="26"/>
      <c r="J331" s="26"/>
    </row>
    <row r="332" customFormat="false" ht="15" hidden="false" customHeight="false" outlineLevel="0" collapsed="false">
      <c r="A332" s="24"/>
      <c r="B332" s="25" t="str">
        <f aca="false">IF(A332="","",IF(OR(A332&lt;'Start Here'!$B$14,A332&gt;='Start Here'!$B$14+112),"",INT((A332-'Start Here'!$B$14)/7)+1))</f>
        <v/>
      </c>
      <c r="C332" s="30"/>
      <c r="D332" s="26"/>
      <c r="E332" s="26"/>
      <c r="F332" s="26"/>
      <c r="G332" s="26"/>
      <c r="H332" s="26"/>
      <c r="I332" s="26"/>
      <c r="J332" s="26"/>
    </row>
    <row r="333" customFormat="false" ht="15" hidden="false" customHeight="false" outlineLevel="0" collapsed="false">
      <c r="A333" s="24"/>
      <c r="B333" s="25" t="str">
        <f aca="false">IF(A333="","",IF(OR(A333&lt;'Start Here'!$B$14,A333&gt;='Start Here'!$B$14+112),"",INT((A333-'Start Here'!$B$14)/7)+1))</f>
        <v/>
      </c>
      <c r="C333" s="30"/>
      <c r="D333" s="26"/>
      <c r="E333" s="26"/>
      <c r="F333" s="26"/>
      <c r="G333" s="26"/>
      <c r="H333" s="26"/>
      <c r="I333" s="26"/>
      <c r="J333" s="26"/>
    </row>
    <row r="334" customFormat="false" ht="15" hidden="false" customHeight="false" outlineLevel="0" collapsed="false">
      <c r="A334" s="24"/>
      <c r="B334" s="25" t="str">
        <f aca="false">IF(A334="","",IF(OR(A334&lt;'Start Here'!$B$14,A334&gt;='Start Here'!$B$14+112),"",INT((A334-'Start Here'!$B$14)/7)+1))</f>
        <v/>
      </c>
      <c r="C334" s="30"/>
      <c r="D334" s="26"/>
      <c r="E334" s="26"/>
      <c r="F334" s="26"/>
      <c r="G334" s="26"/>
      <c r="H334" s="26"/>
      <c r="I334" s="26"/>
      <c r="J334" s="26"/>
    </row>
    <row r="335" customFormat="false" ht="15" hidden="false" customHeight="false" outlineLevel="0" collapsed="false">
      <c r="A335" s="24"/>
      <c r="B335" s="25" t="str">
        <f aca="false">IF(A335="","",IF(OR(A335&lt;'Start Here'!$B$14,A335&gt;='Start Here'!$B$14+112),"",INT((A335-'Start Here'!$B$14)/7)+1))</f>
        <v/>
      </c>
      <c r="C335" s="30"/>
      <c r="D335" s="26"/>
      <c r="E335" s="26"/>
      <c r="F335" s="26"/>
      <c r="G335" s="26"/>
      <c r="H335" s="26"/>
      <c r="I335" s="26"/>
      <c r="J335" s="26"/>
    </row>
    <row r="336" customFormat="false" ht="15" hidden="false" customHeight="false" outlineLevel="0" collapsed="false">
      <c r="A336" s="24"/>
      <c r="B336" s="25" t="str">
        <f aca="false">IF(A336="","",IF(OR(A336&lt;'Start Here'!$B$14,A336&gt;='Start Here'!$B$14+112),"",INT((A336-'Start Here'!$B$14)/7)+1))</f>
        <v/>
      </c>
      <c r="C336" s="30"/>
      <c r="D336" s="26"/>
      <c r="E336" s="26"/>
      <c r="F336" s="26"/>
      <c r="G336" s="26"/>
      <c r="H336" s="26"/>
      <c r="I336" s="26"/>
      <c r="J336" s="26"/>
    </row>
    <row r="337" customFormat="false" ht="15" hidden="false" customHeight="false" outlineLevel="0" collapsed="false">
      <c r="A337" s="24"/>
      <c r="B337" s="25" t="str">
        <f aca="false">IF(A337="","",IF(OR(A337&lt;'Start Here'!$B$14,A337&gt;='Start Here'!$B$14+112),"",INT((A337-'Start Here'!$B$14)/7)+1))</f>
        <v/>
      </c>
      <c r="C337" s="30"/>
      <c r="D337" s="26"/>
      <c r="E337" s="26"/>
      <c r="F337" s="26"/>
      <c r="G337" s="26"/>
      <c r="H337" s="26"/>
      <c r="I337" s="26"/>
      <c r="J337" s="26"/>
    </row>
    <row r="338" customFormat="false" ht="15" hidden="false" customHeight="false" outlineLevel="0" collapsed="false">
      <c r="A338" s="24"/>
      <c r="B338" s="25" t="str">
        <f aca="false">IF(A338="","",IF(OR(A338&lt;'Start Here'!$B$14,A338&gt;='Start Here'!$B$14+112),"",INT((A338-'Start Here'!$B$14)/7)+1))</f>
        <v/>
      </c>
      <c r="C338" s="30"/>
      <c r="D338" s="26"/>
      <c r="E338" s="26"/>
      <c r="F338" s="26"/>
      <c r="G338" s="26"/>
      <c r="H338" s="26"/>
      <c r="I338" s="26"/>
      <c r="J338" s="26"/>
    </row>
    <row r="339" customFormat="false" ht="15" hidden="false" customHeight="false" outlineLevel="0" collapsed="false">
      <c r="A339" s="24"/>
      <c r="B339" s="25" t="str">
        <f aca="false">IF(A339="","",IF(OR(A339&lt;'Start Here'!$B$14,A339&gt;='Start Here'!$B$14+112),"",INT((A339-'Start Here'!$B$14)/7)+1))</f>
        <v/>
      </c>
      <c r="C339" s="30"/>
      <c r="D339" s="26"/>
      <c r="E339" s="26"/>
      <c r="F339" s="26"/>
      <c r="G339" s="26"/>
      <c r="H339" s="26"/>
      <c r="I339" s="26"/>
      <c r="J339" s="26"/>
    </row>
    <row r="340" customFormat="false" ht="15" hidden="false" customHeight="false" outlineLevel="0" collapsed="false">
      <c r="A340" s="24"/>
      <c r="B340" s="25" t="str">
        <f aca="false">IF(A340="","",IF(OR(A340&lt;'Start Here'!$B$14,A340&gt;='Start Here'!$B$14+112),"",INT((A340-'Start Here'!$B$14)/7)+1))</f>
        <v/>
      </c>
      <c r="C340" s="30"/>
      <c r="D340" s="26"/>
      <c r="E340" s="26"/>
      <c r="F340" s="26"/>
      <c r="G340" s="26"/>
      <c r="H340" s="26"/>
      <c r="I340" s="26"/>
      <c r="J340" s="26"/>
    </row>
    <row r="341" customFormat="false" ht="15" hidden="false" customHeight="false" outlineLevel="0" collapsed="false">
      <c r="A341" s="24"/>
      <c r="B341" s="25" t="str">
        <f aca="false">IF(A341="","",IF(OR(A341&lt;'Start Here'!$B$14,A341&gt;='Start Here'!$B$14+112),"",INT((A341-'Start Here'!$B$14)/7)+1))</f>
        <v/>
      </c>
      <c r="C341" s="30"/>
      <c r="D341" s="26"/>
      <c r="E341" s="26"/>
      <c r="F341" s="26"/>
      <c r="G341" s="26"/>
      <c r="H341" s="26"/>
      <c r="I341" s="26"/>
      <c r="J341" s="26"/>
    </row>
    <row r="342" customFormat="false" ht="15" hidden="false" customHeight="false" outlineLevel="0" collapsed="false">
      <c r="A342" s="24"/>
      <c r="B342" s="25" t="str">
        <f aca="false">IF(A342="","",IF(OR(A342&lt;'Start Here'!$B$14,A342&gt;='Start Here'!$B$14+112),"",INT((A342-'Start Here'!$B$14)/7)+1))</f>
        <v/>
      </c>
      <c r="C342" s="30"/>
      <c r="D342" s="26"/>
      <c r="E342" s="26"/>
      <c r="F342" s="26"/>
      <c r="G342" s="26"/>
      <c r="H342" s="26"/>
      <c r="I342" s="26"/>
      <c r="J342" s="26"/>
    </row>
    <row r="343" customFormat="false" ht="15" hidden="false" customHeight="false" outlineLevel="0" collapsed="false">
      <c r="A343" s="24"/>
      <c r="B343" s="25" t="str">
        <f aca="false">IF(A343="","",IF(OR(A343&lt;'Start Here'!$B$14,A343&gt;='Start Here'!$B$14+112),"",INT((A343-'Start Here'!$B$14)/7)+1))</f>
        <v/>
      </c>
      <c r="C343" s="30"/>
      <c r="D343" s="26"/>
      <c r="E343" s="26"/>
      <c r="F343" s="26"/>
      <c r="G343" s="26"/>
      <c r="H343" s="26"/>
      <c r="I343" s="26"/>
      <c r="J343" s="26"/>
    </row>
    <row r="344" customFormat="false" ht="15" hidden="false" customHeight="false" outlineLevel="0" collapsed="false">
      <c r="A344" s="24"/>
      <c r="B344" s="25" t="str">
        <f aca="false">IF(A344="","",IF(OR(A344&lt;'Start Here'!$B$14,A344&gt;='Start Here'!$B$14+112),"",INT((A344-'Start Here'!$B$14)/7)+1))</f>
        <v/>
      </c>
      <c r="C344" s="30"/>
      <c r="D344" s="26"/>
      <c r="E344" s="26"/>
      <c r="F344" s="26"/>
      <c r="G344" s="26"/>
      <c r="H344" s="26"/>
      <c r="I344" s="26"/>
      <c r="J344" s="26"/>
    </row>
    <row r="345" customFormat="false" ht="15" hidden="false" customHeight="false" outlineLevel="0" collapsed="false">
      <c r="A345" s="24"/>
      <c r="B345" s="25" t="str">
        <f aca="false">IF(A345="","",IF(OR(A345&lt;'Start Here'!$B$14,A345&gt;='Start Here'!$B$14+112),"",INT((A345-'Start Here'!$B$14)/7)+1))</f>
        <v/>
      </c>
      <c r="C345" s="30"/>
      <c r="D345" s="26"/>
      <c r="E345" s="26"/>
      <c r="F345" s="26"/>
      <c r="G345" s="26"/>
      <c r="H345" s="26"/>
      <c r="I345" s="26"/>
      <c r="J345" s="26"/>
    </row>
    <row r="346" customFormat="false" ht="15" hidden="false" customHeight="false" outlineLevel="0" collapsed="false">
      <c r="A346" s="24"/>
      <c r="B346" s="25" t="str">
        <f aca="false">IF(A346="","",IF(OR(A346&lt;'Start Here'!$B$14,A346&gt;='Start Here'!$B$14+112),"",INT((A346-'Start Here'!$B$14)/7)+1))</f>
        <v/>
      </c>
      <c r="C346" s="30"/>
      <c r="D346" s="26"/>
      <c r="E346" s="26"/>
      <c r="F346" s="26"/>
      <c r="G346" s="26"/>
      <c r="H346" s="26"/>
      <c r="I346" s="26"/>
      <c r="J346" s="26"/>
    </row>
    <row r="347" customFormat="false" ht="15" hidden="false" customHeight="false" outlineLevel="0" collapsed="false">
      <c r="A347" s="24"/>
      <c r="B347" s="25" t="str">
        <f aca="false">IF(A347="","",IF(OR(A347&lt;'Start Here'!$B$14,A347&gt;='Start Here'!$B$14+112),"",INT((A347-'Start Here'!$B$14)/7)+1))</f>
        <v/>
      </c>
      <c r="C347" s="30"/>
      <c r="D347" s="26"/>
      <c r="E347" s="26"/>
      <c r="F347" s="26"/>
      <c r="G347" s="26"/>
      <c r="H347" s="26"/>
      <c r="I347" s="26"/>
      <c r="J347" s="26"/>
    </row>
    <row r="348" customFormat="false" ht="15" hidden="false" customHeight="false" outlineLevel="0" collapsed="false">
      <c r="A348" s="24"/>
      <c r="B348" s="25" t="str">
        <f aca="false">IF(A348="","",IF(OR(A348&lt;'Start Here'!$B$14,A348&gt;='Start Here'!$B$14+112),"",INT((A348-'Start Here'!$B$14)/7)+1))</f>
        <v/>
      </c>
      <c r="C348" s="30"/>
      <c r="D348" s="26"/>
      <c r="E348" s="26"/>
      <c r="F348" s="26"/>
      <c r="G348" s="26"/>
      <c r="H348" s="26"/>
      <c r="I348" s="26"/>
      <c r="J348" s="26"/>
    </row>
    <row r="349" customFormat="false" ht="15" hidden="false" customHeight="false" outlineLevel="0" collapsed="false">
      <c r="A349" s="24"/>
      <c r="B349" s="25" t="str">
        <f aca="false">IF(A349="","",IF(OR(A349&lt;'Start Here'!$B$14,A349&gt;='Start Here'!$B$14+112),"",INT((A349-'Start Here'!$B$14)/7)+1))</f>
        <v/>
      </c>
      <c r="C349" s="30"/>
      <c r="D349" s="26"/>
      <c r="E349" s="26"/>
      <c r="F349" s="26"/>
      <c r="G349" s="26"/>
      <c r="H349" s="26"/>
      <c r="I349" s="26"/>
      <c r="J349" s="26"/>
    </row>
    <row r="350" customFormat="false" ht="15" hidden="false" customHeight="false" outlineLevel="0" collapsed="false">
      <c r="A350" s="24"/>
      <c r="B350" s="25" t="str">
        <f aca="false">IF(A350="","",IF(OR(A350&lt;'Start Here'!$B$14,A350&gt;='Start Here'!$B$14+112),"",INT((A350-'Start Here'!$B$14)/7)+1))</f>
        <v/>
      </c>
      <c r="C350" s="30"/>
      <c r="D350" s="26"/>
      <c r="E350" s="26"/>
      <c r="F350" s="26"/>
      <c r="G350" s="26"/>
      <c r="H350" s="26"/>
      <c r="I350" s="26"/>
      <c r="J350" s="26"/>
    </row>
    <row r="351" customFormat="false" ht="15" hidden="false" customHeight="false" outlineLevel="0" collapsed="false">
      <c r="A351" s="24"/>
      <c r="B351" s="25" t="str">
        <f aca="false">IF(A351="","",IF(OR(A351&lt;'Start Here'!$B$14,A351&gt;='Start Here'!$B$14+112),"",INT((A351-'Start Here'!$B$14)/7)+1))</f>
        <v/>
      </c>
      <c r="C351" s="30"/>
      <c r="D351" s="26"/>
      <c r="E351" s="26"/>
      <c r="F351" s="26"/>
      <c r="G351" s="26"/>
      <c r="H351" s="26"/>
      <c r="I351" s="26"/>
      <c r="J351" s="26"/>
    </row>
    <row r="352" customFormat="false" ht="15" hidden="false" customHeight="false" outlineLevel="0" collapsed="false">
      <c r="A352" s="24"/>
      <c r="B352" s="25" t="str">
        <f aca="false">IF(A352="","",IF(OR(A352&lt;'Start Here'!$B$14,A352&gt;='Start Here'!$B$14+112),"",INT((A352-'Start Here'!$B$14)/7)+1))</f>
        <v/>
      </c>
      <c r="C352" s="30"/>
      <c r="D352" s="26"/>
      <c r="E352" s="26"/>
      <c r="F352" s="26"/>
      <c r="G352" s="26"/>
      <c r="H352" s="26"/>
      <c r="I352" s="26"/>
      <c r="J352" s="26"/>
    </row>
    <row r="353" customFormat="false" ht="15" hidden="false" customHeight="false" outlineLevel="0" collapsed="false">
      <c r="A353" s="24"/>
      <c r="B353" s="25" t="str">
        <f aca="false">IF(A353="","",IF(OR(A353&lt;'Start Here'!$B$14,A353&gt;='Start Here'!$B$14+112),"",INT((A353-'Start Here'!$B$14)/7)+1))</f>
        <v/>
      </c>
      <c r="C353" s="30"/>
      <c r="D353" s="26"/>
      <c r="E353" s="26"/>
      <c r="F353" s="26"/>
      <c r="G353" s="26"/>
      <c r="H353" s="26"/>
      <c r="I353" s="26"/>
      <c r="J353" s="26"/>
    </row>
    <row r="354" customFormat="false" ht="15" hidden="false" customHeight="false" outlineLevel="0" collapsed="false">
      <c r="A354" s="24"/>
      <c r="B354" s="25" t="str">
        <f aca="false">IF(A354="","",IF(OR(A354&lt;'Start Here'!$B$14,A354&gt;='Start Here'!$B$14+112),"",INT((A354-'Start Here'!$B$14)/7)+1))</f>
        <v/>
      </c>
      <c r="C354" s="30"/>
      <c r="D354" s="26"/>
      <c r="E354" s="26"/>
      <c r="F354" s="26"/>
      <c r="G354" s="26"/>
      <c r="H354" s="26"/>
      <c r="I354" s="26"/>
      <c r="J354" s="26"/>
    </row>
    <row r="355" customFormat="false" ht="15" hidden="false" customHeight="false" outlineLevel="0" collapsed="false">
      <c r="A355" s="24"/>
      <c r="B355" s="25" t="str">
        <f aca="false">IF(A355="","",IF(OR(A355&lt;'Start Here'!$B$14,A355&gt;='Start Here'!$B$14+112),"",INT((A355-'Start Here'!$B$14)/7)+1))</f>
        <v/>
      </c>
      <c r="C355" s="30"/>
      <c r="D355" s="26"/>
      <c r="E355" s="26"/>
      <c r="F355" s="26"/>
      <c r="G355" s="26"/>
      <c r="H355" s="26"/>
      <c r="I355" s="26"/>
      <c r="J355" s="26"/>
    </row>
    <row r="356" customFormat="false" ht="15" hidden="false" customHeight="false" outlineLevel="0" collapsed="false">
      <c r="A356" s="24"/>
      <c r="B356" s="25" t="str">
        <f aca="false">IF(A356="","",IF(OR(A356&lt;'Start Here'!$B$14,A356&gt;='Start Here'!$B$14+112),"",INT((A356-'Start Here'!$B$14)/7)+1))</f>
        <v/>
      </c>
      <c r="C356" s="30"/>
      <c r="D356" s="26"/>
      <c r="E356" s="26"/>
      <c r="F356" s="26"/>
      <c r="G356" s="26"/>
      <c r="H356" s="26"/>
      <c r="I356" s="26"/>
      <c r="J356" s="26"/>
    </row>
    <row r="357" customFormat="false" ht="15" hidden="false" customHeight="false" outlineLevel="0" collapsed="false">
      <c r="A357" s="24"/>
      <c r="B357" s="25" t="str">
        <f aca="false">IF(A357="","",IF(OR(A357&lt;'Start Here'!$B$14,A357&gt;='Start Here'!$B$14+112),"",INT((A357-'Start Here'!$B$14)/7)+1))</f>
        <v/>
      </c>
      <c r="C357" s="30"/>
      <c r="D357" s="26"/>
      <c r="E357" s="26"/>
      <c r="F357" s="26"/>
      <c r="G357" s="26"/>
      <c r="H357" s="26"/>
      <c r="I357" s="26"/>
      <c r="J357" s="26"/>
    </row>
    <row r="358" customFormat="false" ht="15" hidden="false" customHeight="false" outlineLevel="0" collapsed="false">
      <c r="A358" s="24"/>
      <c r="B358" s="25" t="str">
        <f aca="false">IF(A358="","",IF(OR(A358&lt;'Start Here'!$B$14,A358&gt;='Start Here'!$B$14+112),"",INT((A358-'Start Here'!$B$14)/7)+1))</f>
        <v/>
      </c>
      <c r="C358" s="30"/>
      <c r="D358" s="26"/>
      <c r="E358" s="26"/>
      <c r="F358" s="26"/>
      <c r="G358" s="26"/>
      <c r="H358" s="26"/>
      <c r="I358" s="26"/>
      <c r="J358" s="26"/>
    </row>
    <row r="359" customFormat="false" ht="15" hidden="false" customHeight="false" outlineLevel="0" collapsed="false">
      <c r="A359" s="24"/>
      <c r="B359" s="25" t="str">
        <f aca="false">IF(A359="","",IF(OR(A359&lt;'Start Here'!$B$14,A359&gt;='Start Here'!$B$14+112),"",INT((A359-'Start Here'!$B$14)/7)+1))</f>
        <v/>
      </c>
      <c r="C359" s="30"/>
      <c r="D359" s="26"/>
      <c r="E359" s="26"/>
      <c r="F359" s="26"/>
      <c r="G359" s="26"/>
      <c r="H359" s="26"/>
      <c r="I359" s="26"/>
      <c r="J359" s="26"/>
    </row>
    <row r="360" customFormat="false" ht="15" hidden="false" customHeight="false" outlineLevel="0" collapsed="false">
      <c r="A360" s="24"/>
      <c r="B360" s="25" t="str">
        <f aca="false">IF(A360="","",IF(OR(A360&lt;'Start Here'!$B$14,A360&gt;='Start Here'!$B$14+112),"",INT((A360-'Start Here'!$B$14)/7)+1))</f>
        <v/>
      </c>
      <c r="C360" s="30"/>
      <c r="D360" s="26"/>
      <c r="E360" s="26"/>
      <c r="F360" s="26"/>
      <c r="G360" s="26"/>
      <c r="H360" s="26"/>
      <c r="I360" s="26"/>
      <c r="J360" s="26"/>
    </row>
    <row r="361" customFormat="false" ht="15" hidden="false" customHeight="false" outlineLevel="0" collapsed="false">
      <c r="A361" s="24"/>
      <c r="B361" s="25" t="str">
        <f aca="false">IF(A361="","",IF(OR(A361&lt;'Start Here'!$B$14,A361&gt;='Start Here'!$B$14+112),"",INT((A361-'Start Here'!$B$14)/7)+1))</f>
        <v/>
      </c>
      <c r="C361" s="30"/>
      <c r="D361" s="26"/>
      <c r="E361" s="26"/>
      <c r="F361" s="26"/>
      <c r="G361" s="26"/>
      <c r="H361" s="26"/>
      <c r="I361" s="26"/>
      <c r="J361" s="26"/>
    </row>
    <row r="362" customFormat="false" ht="15" hidden="false" customHeight="false" outlineLevel="0" collapsed="false">
      <c r="A362" s="24"/>
      <c r="B362" s="25" t="str">
        <f aca="false">IF(A362="","",IF(OR(A362&lt;'Start Here'!$B$14,A362&gt;='Start Here'!$B$14+112),"",INT((A362-'Start Here'!$B$14)/7)+1))</f>
        <v/>
      </c>
      <c r="C362" s="30"/>
      <c r="D362" s="26"/>
      <c r="E362" s="26"/>
      <c r="F362" s="26"/>
      <c r="G362" s="26"/>
      <c r="H362" s="26"/>
      <c r="I362" s="26"/>
      <c r="J362" s="26"/>
    </row>
    <row r="363" customFormat="false" ht="15" hidden="false" customHeight="false" outlineLevel="0" collapsed="false">
      <c r="A363" s="24"/>
      <c r="B363" s="25" t="str">
        <f aca="false">IF(A363="","",IF(OR(A363&lt;'Start Here'!$B$14,A363&gt;='Start Here'!$B$14+112),"",INT((A363-'Start Here'!$B$14)/7)+1))</f>
        <v/>
      </c>
      <c r="C363" s="30"/>
      <c r="D363" s="26"/>
      <c r="E363" s="26"/>
      <c r="F363" s="26"/>
      <c r="G363" s="26"/>
      <c r="H363" s="26"/>
      <c r="I363" s="26"/>
      <c r="J363" s="26"/>
    </row>
    <row r="364" customFormat="false" ht="15" hidden="false" customHeight="false" outlineLevel="0" collapsed="false">
      <c r="A364" s="24"/>
      <c r="B364" s="25" t="str">
        <f aca="false">IF(A364="","",IF(OR(A364&lt;'Start Here'!$B$14,A364&gt;='Start Here'!$B$14+112),"",INT((A364-'Start Here'!$B$14)/7)+1))</f>
        <v/>
      </c>
      <c r="C364" s="30"/>
      <c r="D364" s="26"/>
      <c r="E364" s="26"/>
      <c r="F364" s="26"/>
      <c r="G364" s="26"/>
      <c r="H364" s="26"/>
      <c r="I364" s="26"/>
      <c r="J364" s="26"/>
    </row>
    <row r="365" customFormat="false" ht="15" hidden="false" customHeight="false" outlineLevel="0" collapsed="false">
      <c r="A365" s="24"/>
      <c r="B365" s="25" t="str">
        <f aca="false">IF(A365="","",IF(OR(A365&lt;'Start Here'!$B$14,A365&gt;='Start Here'!$B$14+112),"",INT((A365-'Start Here'!$B$14)/7)+1))</f>
        <v/>
      </c>
      <c r="C365" s="30"/>
      <c r="D365" s="26"/>
      <c r="E365" s="26"/>
      <c r="F365" s="26"/>
      <c r="G365" s="26"/>
      <c r="H365" s="26"/>
      <c r="I365" s="26"/>
      <c r="J365" s="26"/>
    </row>
    <row r="366" customFormat="false" ht="15" hidden="false" customHeight="false" outlineLevel="0" collapsed="false">
      <c r="A366" s="24"/>
      <c r="B366" s="25" t="str">
        <f aca="false">IF(A366="","",IF(OR(A366&lt;'Start Here'!$B$14,A366&gt;='Start Here'!$B$14+112),"",INT((A366-'Start Here'!$B$14)/7)+1))</f>
        <v/>
      </c>
      <c r="C366" s="30"/>
      <c r="D366" s="26"/>
      <c r="E366" s="26"/>
      <c r="F366" s="26"/>
      <c r="G366" s="26"/>
      <c r="H366" s="26"/>
      <c r="I366" s="26"/>
      <c r="J366" s="26"/>
    </row>
    <row r="367" customFormat="false" ht="15" hidden="false" customHeight="false" outlineLevel="0" collapsed="false">
      <c r="A367" s="24"/>
      <c r="B367" s="25" t="str">
        <f aca="false">IF(A367="","",IF(OR(A367&lt;'Start Here'!$B$14,A367&gt;='Start Here'!$B$14+112),"",INT((A367-'Start Here'!$B$14)/7)+1))</f>
        <v/>
      </c>
      <c r="C367" s="30"/>
      <c r="D367" s="26"/>
      <c r="E367" s="26"/>
      <c r="F367" s="26"/>
      <c r="G367" s="26"/>
      <c r="H367" s="26"/>
      <c r="I367" s="26"/>
      <c r="J367" s="26"/>
    </row>
    <row r="368" customFormat="false" ht="15" hidden="false" customHeight="false" outlineLevel="0" collapsed="false">
      <c r="A368" s="24"/>
      <c r="B368" s="25" t="str">
        <f aca="false">IF(A368="","",IF(OR(A368&lt;'Start Here'!$B$14,A368&gt;='Start Here'!$B$14+112),"",INT((A368-'Start Here'!$B$14)/7)+1))</f>
        <v/>
      </c>
      <c r="C368" s="30"/>
      <c r="D368" s="26"/>
      <c r="E368" s="26"/>
      <c r="F368" s="26"/>
      <c r="G368" s="26"/>
      <c r="H368" s="26"/>
      <c r="I368" s="26"/>
      <c r="J368" s="26"/>
    </row>
    <row r="369" customFormat="false" ht="15" hidden="false" customHeight="false" outlineLevel="0" collapsed="false">
      <c r="A369" s="24"/>
      <c r="B369" s="25" t="str">
        <f aca="false">IF(A369="","",IF(OR(A369&lt;'Start Here'!$B$14,A369&gt;='Start Here'!$B$14+112),"",INT((A369-'Start Here'!$B$14)/7)+1))</f>
        <v/>
      </c>
      <c r="C369" s="30"/>
      <c r="D369" s="26"/>
      <c r="E369" s="26"/>
      <c r="F369" s="26"/>
      <c r="G369" s="26"/>
      <c r="H369" s="26"/>
      <c r="I369" s="26"/>
      <c r="J369" s="26"/>
    </row>
    <row r="370" customFormat="false" ht="15" hidden="false" customHeight="false" outlineLevel="0" collapsed="false">
      <c r="A370" s="24"/>
      <c r="B370" s="25" t="str">
        <f aca="false">IF(A370="","",IF(OR(A370&lt;'Start Here'!$B$14,A370&gt;='Start Here'!$B$14+112),"",INT((A370-'Start Here'!$B$14)/7)+1))</f>
        <v/>
      </c>
      <c r="C370" s="30"/>
      <c r="D370" s="26"/>
      <c r="E370" s="26"/>
      <c r="F370" s="26"/>
      <c r="G370" s="26"/>
      <c r="H370" s="26"/>
      <c r="I370" s="26"/>
      <c r="J370" s="26"/>
    </row>
    <row r="371" customFormat="false" ht="15" hidden="false" customHeight="false" outlineLevel="0" collapsed="false">
      <c r="A371" s="24"/>
      <c r="B371" s="25" t="str">
        <f aca="false">IF(A371="","",IF(OR(A371&lt;'Start Here'!$B$14,A371&gt;='Start Here'!$B$14+112),"",INT((A371-'Start Here'!$B$14)/7)+1))</f>
        <v/>
      </c>
      <c r="C371" s="30"/>
      <c r="D371" s="26"/>
      <c r="E371" s="26"/>
      <c r="F371" s="26"/>
      <c r="G371" s="26"/>
      <c r="H371" s="26"/>
      <c r="I371" s="26"/>
      <c r="J371" s="26"/>
    </row>
    <row r="372" customFormat="false" ht="15" hidden="false" customHeight="false" outlineLevel="0" collapsed="false">
      <c r="A372" s="24"/>
      <c r="B372" s="25" t="str">
        <f aca="false">IF(A372="","",IF(OR(A372&lt;'Start Here'!$B$14,A372&gt;='Start Here'!$B$14+112),"",INT((A372-'Start Here'!$B$14)/7)+1))</f>
        <v/>
      </c>
      <c r="C372" s="30"/>
      <c r="D372" s="26"/>
      <c r="E372" s="26"/>
      <c r="F372" s="26"/>
      <c r="G372" s="26"/>
      <c r="H372" s="26"/>
      <c r="I372" s="26"/>
      <c r="J372" s="26"/>
    </row>
    <row r="373" customFormat="false" ht="15" hidden="false" customHeight="false" outlineLevel="0" collapsed="false">
      <c r="A373" s="24"/>
      <c r="B373" s="25" t="str">
        <f aca="false">IF(A373="","",IF(OR(A373&lt;'Start Here'!$B$14,A373&gt;='Start Here'!$B$14+112),"",INT((A373-'Start Here'!$B$14)/7)+1))</f>
        <v/>
      </c>
      <c r="C373" s="30"/>
      <c r="D373" s="26"/>
      <c r="E373" s="26"/>
      <c r="F373" s="26"/>
      <c r="G373" s="26"/>
      <c r="H373" s="26"/>
      <c r="I373" s="26"/>
      <c r="J373" s="26"/>
    </row>
    <row r="374" customFormat="false" ht="15" hidden="false" customHeight="false" outlineLevel="0" collapsed="false">
      <c r="A374" s="24"/>
      <c r="B374" s="25" t="str">
        <f aca="false">IF(A374="","",IF(OR(A374&lt;'Start Here'!$B$14,A374&gt;='Start Here'!$B$14+112),"",INT((A374-'Start Here'!$B$14)/7)+1))</f>
        <v/>
      </c>
      <c r="C374" s="30"/>
      <c r="D374" s="26"/>
      <c r="E374" s="26"/>
      <c r="F374" s="26"/>
      <c r="G374" s="26"/>
      <c r="H374" s="26"/>
      <c r="I374" s="26"/>
      <c r="J374" s="26"/>
    </row>
    <row r="375" customFormat="false" ht="15" hidden="false" customHeight="false" outlineLevel="0" collapsed="false">
      <c r="A375" s="24"/>
      <c r="B375" s="25" t="str">
        <f aca="false">IF(A375="","",IF(OR(A375&lt;'Start Here'!$B$14,A375&gt;='Start Here'!$B$14+112),"",INT((A375-'Start Here'!$B$14)/7)+1))</f>
        <v/>
      </c>
      <c r="C375" s="30"/>
      <c r="D375" s="26"/>
      <c r="E375" s="26"/>
      <c r="F375" s="26"/>
      <c r="G375" s="26"/>
      <c r="H375" s="26"/>
      <c r="I375" s="26"/>
      <c r="J375" s="26"/>
    </row>
    <row r="376" customFormat="false" ht="15" hidden="false" customHeight="false" outlineLevel="0" collapsed="false">
      <c r="A376" s="24"/>
      <c r="B376" s="25" t="str">
        <f aca="false">IF(A376="","",IF(OR(A376&lt;'Start Here'!$B$14,A376&gt;='Start Here'!$B$14+112),"",INT((A376-'Start Here'!$B$14)/7)+1))</f>
        <v/>
      </c>
      <c r="C376" s="30"/>
      <c r="D376" s="26"/>
      <c r="E376" s="26"/>
      <c r="F376" s="26"/>
      <c r="G376" s="26"/>
      <c r="H376" s="26"/>
      <c r="I376" s="26"/>
      <c r="J376" s="26"/>
    </row>
    <row r="377" customFormat="false" ht="15" hidden="false" customHeight="false" outlineLevel="0" collapsed="false">
      <c r="A377" s="24"/>
      <c r="B377" s="25" t="str">
        <f aca="false">IF(A377="","",IF(OR(A377&lt;'Start Here'!$B$14,A377&gt;='Start Here'!$B$14+112),"",INT((A377-'Start Here'!$B$14)/7)+1))</f>
        <v/>
      </c>
      <c r="C377" s="30"/>
      <c r="D377" s="26"/>
      <c r="E377" s="26"/>
      <c r="F377" s="26"/>
      <c r="G377" s="26"/>
      <c r="H377" s="26"/>
      <c r="I377" s="26"/>
      <c r="J377" s="26"/>
    </row>
    <row r="378" customFormat="false" ht="15" hidden="false" customHeight="false" outlineLevel="0" collapsed="false">
      <c r="A378" s="24"/>
      <c r="B378" s="25" t="str">
        <f aca="false">IF(A378="","",IF(OR(A378&lt;'Start Here'!$B$14,A378&gt;='Start Here'!$B$14+112),"",INT((A378-'Start Here'!$B$14)/7)+1))</f>
        <v/>
      </c>
      <c r="C378" s="30"/>
      <c r="D378" s="26"/>
      <c r="E378" s="26"/>
      <c r="F378" s="26"/>
      <c r="G378" s="26"/>
      <c r="H378" s="26"/>
      <c r="I378" s="26"/>
      <c r="J378" s="26"/>
    </row>
    <row r="379" customFormat="false" ht="15" hidden="false" customHeight="false" outlineLevel="0" collapsed="false">
      <c r="A379" s="24"/>
      <c r="B379" s="25" t="str">
        <f aca="false">IF(A379="","",IF(OR(A379&lt;'Start Here'!$B$14,A379&gt;='Start Here'!$B$14+112),"",INT((A379-'Start Here'!$B$14)/7)+1))</f>
        <v/>
      </c>
      <c r="C379" s="30"/>
      <c r="D379" s="26"/>
      <c r="E379" s="26"/>
      <c r="F379" s="26"/>
      <c r="G379" s="26"/>
      <c r="H379" s="26"/>
      <c r="I379" s="26"/>
      <c r="J379" s="26"/>
    </row>
    <row r="380" customFormat="false" ht="15" hidden="false" customHeight="false" outlineLevel="0" collapsed="false">
      <c r="A380" s="24"/>
      <c r="B380" s="25" t="str">
        <f aca="false">IF(A380="","",IF(OR(A380&lt;'Start Here'!$B$14,A380&gt;='Start Here'!$B$14+112),"",INT((A380-'Start Here'!$B$14)/7)+1))</f>
        <v/>
      </c>
      <c r="C380" s="30"/>
      <c r="D380" s="26"/>
      <c r="E380" s="26"/>
      <c r="F380" s="26"/>
      <c r="G380" s="26"/>
      <c r="H380" s="26"/>
      <c r="I380" s="26"/>
      <c r="J380" s="26"/>
    </row>
    <row r="381" customFormat="false" ht="15" hidden="false" customHeight="false" outlineLevel="0" collapsed="false">
      <c r="A381" s="24"/>
      <c r="B381" s="25" t="str">
        <f aca="false">IF(A381="","",IF(OR(A381&lt;'Start Here'!$B$14,A381&gt;='Start Here'!$B$14+112),"",INT((A381-'Start Here'!$B$14)/7)+1))</f>
        <v/>
      </c>
      <c r="C381" s="30"/>
      <c r="D381" s="26"/>
      <c r="E381" s="26"/>
      <c r="F381" s="26"/>
      <c r="G381" s="26"/>
      <c r="H381" s="26"/>
      <c r="I381" s="26"/>
      <c r="J381" s="26"/>
    </row>
    <row r="382" customFormat="false" ht="15" hidden="false" customHeight="false" outlineLevel="0" collapsed="false">
      <c r="A382" s="24"/>
      <c r="B382" s="25" t="str">
        <f aca="false">IF(A382="","",IF(OR(A382&lt;'Start Here'!$B$14,A382&gt;='Start Here'!$B$14+112),"",INT((A382-'Start Here'!$B$14)/7)+1))</f>
        <v/>
      </c>
      <c r="C382" s="30"/>
      <c r="D382" s="26"/>
      <c r="E382" s="26"/>
      <c r="F382" s="26"/>
      <c r="G382" s="26"/>
      <c r="H382" s="26"/>
      <c r="I382" s="26"/>
      <c r="J382" s="26"/>
    </row>
    <row r="383" customFormat="false" ht="15" hidden="false" customHeight="false" outlineLevel="0" collapsed="false">
      <c r="A383" s="24"/>
      <c r="B383" s="25" t="str">
        <f aca="false">IF(A383="","",IF(OR(A383&lt;'Start Here'!$B$14,A383&gt;='Start Here'!$B$14+112),"",INT((A383-'Start Here'!$B$14)/7)+1))</f>
        <v/>
      </c>
      <c r="C383" s="30"/>
      <c r="D383" s="26"/>
      <c r="E383" s="26"/>
      <c r="F383" s="26"/>
      <c r="G383" s="26"/>
      <c r="H383" s="26"/>
      <c r="I383" s="26"/>
      <c r="J383" s="26"/>
    </row>
    <row r="384" customFormat="false" ht="15" hidden="false" customHeight="false" outlineLevel="0" collapsed="false">
      <c r="A384" s="24"/>
      <c r="B384" s="25" t="str">
        <f aca="false">IF(A384="","",IF(OR(A384&lt;'Start Here'!$B$14,A384&gt;='Start Here'!$B$14+112),"",INT((A384-'Start Here'!$B$14)/7)+1))</f>
        <v/>
      </c>
      <c r="C384" s="30"/>
      <c r="D384" s="26"/>
      <c r="E384" s="26"/>
      <c r="F384" s="26"/>
      <c r="G384" s="26"/>
      <c r="H384" s="26"/>
      <c r="I384" s="26"/>
      <c r="J384" s="26"/>
    </row>
    <row r="385" customFormat="false" ht="15" hidden="false" customHeight="false" outlineLevel="0" collapsed="false">
      <c r="A385" s="24"/>
      <c r="B385" s="25" t="str">
        <f aca="false">IF(A385="","",IF(OR(A385&lt;'Start Here'!$B$14,A385&gt;='Start Here'!$B$14+112),"",INT((A385-'Start Here'!$B$14)/7)+1))</f>
        <v/>
      </c>
      <c r="C385" s="30"/>
      <c r="D385" s="26"/>
      <c r="E385" s="26"/>
      <c r="F385" s="26"/>
      <c r="G385" s="26"/>
      <c r="H385" s="26"/>
      <c r="I385" s="26"/>
      <c r="J385" s="26"/>
    </row>
    <row r="386" customFormat="false" ht="15" hidden="false" customHeight="false" outlineLevel="0" collapsed="false">
      <c r="A386" s="24"/>
      <c r="B386" s="25" t="str">
        <f aca="false">IF(A386="","",IF(OR(A386&lt;'Start Here'!$B$14,A386&gt;='Start Here'!$B$14+112),"",INT((A386-'Start Here'!$B$14)/7)+1))</f>
        <v/>
      </c>
      <c r="C386" s="30"/>
      <c r="D386" s="26"/>
      <c r="E386" s="26"/>
      <c r="F386" s="26"/>
      <c r="G386" s="26"/>
      <c r="H386" s="26"/>
      <c r="I386" s="26"/>
      <c r="J386" s="26"/>
    </row>
    <row r="387" customFormat="false" ht="15" hidden="false" customHeight="false" outlineLevel="0" collapsed="false">
      <c r="A387" s="24"/>
      <c r="B387" s="25" t="str">
        <f aca="false">IF(A387="","",IF(OR(A387&lt;'Start Here'!$B$14,A387&gt;='Start Here'!$B$14+112),"",INT((A387-'Start Here'!$B$14)/7)+1))</f>
        <v/>
      </c>
      <c r="C387" s="30"/>
      <c r="D387" s="26"/>
      <c r="E387" s="26"/>
      <c r="F387" s="26"/>
      <c r="G387" s="26"/>
      <c r="H387" s="26"/>
      <c r="I387" s="26"/>
      <c r="J387" s="26"/>
    </row>
    <row r="388" customFormat="false" ht="15" hidden="false" customHeight="false" outlineLevel="0" collapsed="false">
      <c r="A388" s="24"/>
      <c r="B388" s="25" t="str">
        <f aca="false">IF(A388="","",IF(OR(A388&lt;'Start Here'!$B$14,A388&gt;='Start Here'!$B$14+112),"",INT((A388-'Start Here'!$B$14)/7)+1))</f>
        <v/>
      </c>
      <c r="C388" s="30"/>
      <c r="D388" s="26"/>
      <c r="E388" s="26"/>
      <c r="F388" s="26"/>
      <c r="G388" s="26"/>
      <c r="H388" s="26"/>
      <c r="I388" s="26"/>
      <c r="J388" s="26"/>
    </row>
    <row r="389" customFormat="false" ht="15" hidden="false" customHeight="false" outlineLevel="0" collapsed="false">
      <c r="A389" s="24"/>
      <c r="B389" s="25" t="str">
        <f aca="false">IF(A389="","",IF(OR(A389&lt;'Start Here'!$B$14,A389&gt;='Start Here'!$B$14+112),"",INT((A389-'Start Here'!$B$14)/7)+1))</f>
        <v/>
      </c>
      <c r="C389" s="30"/>
      <c r="D389" s="26"/>
      <c r="E389" s="26"/>
      <c r="F389" s="26"/>
      <c r="G389" s="26"/>
      <c r="H389" s="26"/>
      <c r="I389" s="26"/>
      <c r="J389" s="26"/>
    </row>
    <row r="390" customFormat="false" ht="15" hidden="false" customHeight="false" outlineLevel="0" collapsed="false">
      <c r="A390" s="24"/>
      <c r="B390" s="25" t="str">
        <f aca="false">IF(A390="","",IF(OR(A390&lt;'Start Here'!$B$14,A390&gt;='Start Here'!$B$14+112),"",INT((A390-'Start Here'!$B$14)/7)+1))</f>
        <v/>
      </c>
      <c r="C390" s="30"/>
      <c r="D390" s="26"/>
      <c r="E390" s="26"/>
      <c r="F390" s="26"/>
      <c r="G390" s="26"/>
      <c r="H390" s="26"/>
      <c r="I390" s="26"/>
      <c r="J390" s="26"/>
    </row>
    <row r="391" customFormat="false" ht="15" hidden="false" customHeight="false" outlineLevel="0" collapsed="false">
      <c r="A391" s="24"/>
      <c r="B391" s="25" t="str">
        <f aca="false">IF(A391="","",IF(OR(A391&lt;'Start Here'!$B$14,A391&gt;='Start Here'!$B$14+112),"",INT((A391-'Start Here'!$B$14)/7)+1))</f>
        <v/>
      </c>
      <c r="C391" s="30"/>
      <c r="D391" s="26"/>
      <c r="E391" s="26"/>
      <c r="F391" s="26"/>
      <c r="G391" s="26"/>
      <c r="H391" s="26"/>
      <c r="I391" s="26"/>
      <c r="J391" s="26"/>
    </row>
    <row r="392" customFormat="false" ht="15" hidden="false" customHeight="false" outlineLevel="0" collapsed="false">
      <c r="A392" s="24"/>
      <c r="B392" s="25" t="str">
        <f aca="false">IF(A392="","",IF(OR(A392&lt;'Start Here'!$B$14,A392&gt;='Start Here'!$B$14+112),"",INT((A392-'Start Here'!$B$14)/7)+1))</f>
        <v/>
      </c>
      <c r="C392" s="30"/>
      <c r="D392" s="26"/>
      <c r="E392" s="26"/>
      <c r="F392" s="26"/>
      <c r="G392" s="26"/>
      <c r="H392" s="26"/>
      <c r="I392" s="26"/>
      <c r="J392" s="26"/>
    </row>
    <row r="393" customFormat="false" ht="15" hidden="false" customHeight="false" outlineLevel="0" collapsed="false">
      <c r="A393" s="24"/>
      <c r="B393" s="25" t="str">
        <f aca="false">IF(A393="","",IF(OR(A393&lt;'Start Here'!$B$14,A393&gt;='Start Here'!$B$14+112),"",INT((A393-'Start Here'!$B$14)/7)+1))</f>
        <v/>
      </c>
      <c r="C393" s="30"/>
      <c r="D393" s="26"/>
      <c r="E393" s="26"/>
      <c r="F393" s="26"/>
      <c r="G393" s="26"/>
      <c r="H393" s="26"/>
      <c r="I393" s="26"/>
      <c r="J393" s="26"/>
    </row>
    <row r="394" customFormat="false" ht="15" hidden="false" customHeight="false" outlineLevel="0" collapsed="false">
      <c r="A394" s="24"/>
      <c r="B394" s="25" t="str">
        <f aca="false">IF(A394="","",IF(OR(A394&lt;'Start Here'!$B$14,A394&gt;='Start Here'!$B$14+112),"",INT((A394-'Start Here'!$B$14)/7)+1))</f>
        <v/>
      </c>
      <c r="C394" s="30"/>
      <c r="D394" s="26"/>
      <c r="E394" s="26"/>
      <c r="F394" s="26"/>
      <c r="G394" s="26"/>
      <c r="H394" s="26"/>
      <c r="I394" s="26"/>
      <c r="J394" s="26"/>
    </row>
    <row r="395" customFormat="false" ht="15" hidden="false" customHeight="false" outlineLevel="0" collapsed="false">
      <c r="A395" s="24"/>
      <c r="B395" s="25" t="str">
        <f aca="false">IF(A395="","",IF(OR(A395&lt;'Start Here'!$B$14,A395&gt;='Start Here'!$B$14+112),"",INT((A395-'Start Here'!$B$14)/7)+1))</f>
        <v/>
      </c>
      <c r="C395" s="30"/>
      <c r="D395" s="26"/>
      <c r="E395" s="26"/>
      <c r="F395" s="26"/>
      <c r="G395" s="26"/>
      <c r="H395" s="26"/>
      <c r="I395" s="26"/>
      <c r="J395" s="26"/>
    </row>
    <row r="396" customFormat="false" ht="15" hidden="false" customHeight="false" outlineLevel="0" collapsed="false">
      <c r="A396" s="24"/>
      <c r="B396" s="25" t="str">
        <f aca="false">IF(A396="","",IF(OR(A396&lt;'Start Here'!$B$14,A396&gt;='Start Here'!$B$14+112),"",INT((A396-'Start Here'!$B$14)/7)+1))</f>
        <v/>
      </c>
      <c r="C396" s="30"/>
      <c r="D396" s="26"/>
      <c r="E396" s="26"/>
      <c r="F396" s="26"/>
      <c r="G396" s="26"/>
      <c r="H396" s="26"/>
      <c r="I396" s="26"/>
      <c r="J396" s="26"/>
    </row>
    <row r="397" customFormat="false" ht="15" hidden="false" customHeight="false" outlineLevel="0" collapsed="false">
      <c r="A397" s="24"/>
      <c r="B397" s="25" t="str">
        <f aca="false">IF(A397="","",IF(OR(A397&lt;'Start Here'!$B$14,A397&gt;='Start Here'!$B$14+112),"",INT((A397-'Start Here'!$B$14)/7)+1))</f>
        <v/>
      </c>
      <c r="C397" s="30"/>
      <c r="D397" s="26"/>
      <c r="E397" s="26"/>
      <c r="F397" s="26"/>
      <c r="G397" s="26"/>
      <c r="H397" s="26"/>
      <c r="I397" s="26"/>
      <c r="J397" s="26"/>
    </row>
    <row r="398" customFormat="false" ht="15" hidden="false" customHeight="false" outlineLevel="0" collapsed="false">
      <c r="A398" s="24"/>
      <c r="B398" s="25" t="str">
        <f aca="false">IF(A398="","",IF(OR(A398&lt;'Start Here'!$B$14,A398&gt;='Start Here'!$B$14+112),"",INT((A398-'Start Here'!$B$14)/7)+1))</f>
        <v/>
      </c>
      <c r="C398" s="30"/>
      <c r="D398" s="26"/>
      <c r="E398" s="26"/>
      <c r="F398" s="26"/>
      <c r="G398" s="26"/>
      <c r="H398" s="26"/>
      <c r="I398" s="26"/>
      <c r="J398" s="26"/>
    </row>
    <row r="399" customFormat="false" ht="15" hidden="false" customHeight="false" outlineLevel="0" collapsed="false">
      <c r="A399" s="24"/>
      <c r="B399" s="25" t="str">
        <f aca="false">IF(A399="","",IF(OR(A399&lt;'Start Here'!$B$14,A399&gt;='Start Here'!$B$14+112),"",INT((A399-'Start Here'!$B$14)/7)+1))</f>
        <v/>
      </c>
      <c r="C399" s="30"/>
      <c r="D399" s="26"/>
      <c r="E399" s="26"/>
      <c r="F399" s="26"/>
      <c r="G399" s="26"/>
      <c r="H399" s="26"/>
      <c r="I399" s="26"/>
      <c r="J399" s="26"/>
    </row>
    <row r="400" customFormat="false" ht="15" hidden="false" customHeight="false" outlineLevel="0" collapsed="false">
      <c r="A400" s="24"/>
      <c r="B400" s="25" t="str">
        <f aca="false">IF(A400="","",IF(OR(A400&lt;'Start Here'!$B$14,A400&gt;='Start Here'!$B$14+112),"",INT((A400-'Start Here'!$B$14)/7)+1))</f>
        <v/>
      </c>
      <c r="C400" s="30"/>
      <c r="D400" s="26"/>
      <c r="E400" s="26"/>
      <c r="F400" s="26"/>
      <c r="G400" s="26"/>
      <c r="H400" s="26"/>
      <c r="I400" s="26"/>
      <c r="J400" s="26"/>
    </row>
    <row r="401" customFormat="false" ht="15" hidden="false" customHeight="false" outlineLevel="0" collapsed="false">
      <c r="A401" s="24"/>
      <c r="B401" s="25" t="str">
        <f aca="false">IF(A401="","",IF(OR(A401&lt;'Start Here'!$B$14,A401&gt;='Start Here'!$B$14+112),"",INT((A401-'Start Here'!$B$14)/7)+1))</f>
        <v/>
      </c>
      <c r="C401" s="30"/>
      <c r="D401" s="26"/>
      <c r="E401" s="26"/>
      <c r="F401" s="26"/>
      <c r="G401" s="26"/>
      <c r="H401" s="26"/>
      <c r="I401" s="26"/>
      <c r="J401" s="26"/>
    </row>
    <row r="402" customFormat="false" ht="15" hidden="false" customHeight="false" outlineLevel="0" collapsed="false">
      <c r="A402" s="24"/>
      <c r="B402" s="25" t="str">
        <f aca="false">IF(A402="","",IF(OR(A402&lt;'Start Here'!$B$14,A402&gt;='Start Here'!$B$14+112),"",INT((A402-'Start Here'!$B$14)/7)+1))</f>
        <v/>
      </c>
      <c r="C402" s="30"/>
      <c r="D402" s="26"/>
      <c r="E402" s="26"/>
      <c r="F402" s="26"/>
      <c r="G402" s="26"/>
      <c r="H402" s="26"/>
      <c r="I402" s="26"/>
      <c r="J402" s="26"/>
    </row>
    <row r="403" customFormat="false" ht="15" hidden="false" customHeight="false" outlineLevel="0" collapsed="false">
      <c r="A403" s="24"/>
      <c r="B403" s="25" t="str">
        <f aca="false">IF(A403="","",IF(OR(A403&lt;'Start Here'!$B$14,A403&gt;='Start Here'!$B$14+112),"",INT((A403-'Start Here'!$B$14)/7)+1))</f>
        <v/>
      </c>
      <c r="C403" s="30"/>
      <c r="D403" s="26"/>
      <c r="E403" s="26"/>
      <c r="F403" s="26"/>
      <c r="G403" s="26"/>
      <c r="H403" s="26"/>
      <c r="I403" s="26"/>
      <c r="J403" s="26"/>
    </row>
    <row r="404" customFormat="false" ht="15" hidden="false" customHeight="false" outlineLevel="0" collapsed="false">
      <c r="A404" s="24"/>
      <c r="B404" s="25" t="str">
        <f aca="false">IF(A404="","",IF(OR(A404&lt;'Start Here'!$B$14,A404&gt;='Start Here'!$B$14+112),"",INT((A404-'Start Here'!$B$14)/7)+1))</f>
        <v/>
      </c>
      <c r="C404" s="30"/>
      <c r="D404" s="26"/>
      <c r="E404" s="26"/>
      <c r="F404" s="26"/>
      <c r="G404" s="26"/>
      <c r="H404" s="26"/>
      <c r="I404" s="26"/>
      <c r="J404" s="26"/>
    </row>
    <row r="405" customFormat="false" ht="15" hidden="false" customHeight="false" outlineLevel="0" collapsed="false">
      <c r="A405" s="24"/>
      <c r="B405" s="25" t="str">
        <f aca="false">IF(A405="","",IF(OR(A405&lt;'Start Here'!$B$14,A405&gt;='Start Here'!$B$14+112),"",INT((A405-'Start Here'!$B$14)/7)+1))</f>
        <v/>
      </c>
      <c r="C405" s="30"/>
      <c r="D405" s="26"/>
      <c r="E405" s="26"/>
      <c r="F405" s="26"/>
      <c r="G405" s="26"/>
      <c r="H405" s="26"/>
      <c r="I405" s="26"/>
      <c r="J405" s="26"/>
    </row>
    <row r="406" customFormat="false" ht="15" hidden="false" customHeight="false" outlineLevel="0" collapsed="false">
      <c r="A406" s="24"/>
      <c r="B406" s="25" t="str">
        <f aca="false">IF(A406="","",IF(OR(A406&lt;'Start Here'!$B$14,A406&gt;='Start Here'!$B$14+112),"",INT((A406-'Start Here'!$B$14)/7)+1))</f>
        <v/>
      </c>
      <c r="C406" s="30"/>
      <c r="D406" s="26"/>
      <c r="E406" s="26"/>
      <c r="F406" s="26"/>
      <c r="G406" s="26"/>
      <c r="H406" s="26"/>
      <c r="I406" s="26"/>
      <c r="J406" s="26"/>
    </row>
  </sheetData>
  <dataValidations count="2">
    <dataValidation allowBlank="true" error="Please pick from the list." errorStyle="stop" operator="between" showDropDown="false" showErrorMessage="false" showInputMessage="false" sqref="D7:F406" type="list">
      <formula1>"1,2,3,4,5"</formula1>
      <formula2>0</formula2>
    </dataValidation>
    <dataValidation allowBlank="true" error="Please pick from the list." errorStyle="stop" operator="between" showDropDown="false" showErrorMessage="false" showInputMessage="false" sqref="I7:I406" type="list">
      <formula1>"Yes,No"</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2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7"/>
    <col collapsed="false" customWidth="true" hidden="false" outlineLevel="0" max="2" min="2" style="0" width="14"/>
    <col collapsed="false" customWidth="true" hidden="false" outlineLevel="0" max="3" min="3" style="0" width="7"/>
    <col collapsed="false" customWidth="true" hidden="false" outlineLevel="0" max="4" min="4" style="0" width="13"/>
    <col collapsed="false" customWidth="true" hidden="false" outlineLevel="0" max="6" min="5" style="0" width="12"/>
    <col collapsed="false" customWidth="true" hidden="false" outlineLevel="0" max="7" min="7" style="0" width="13"/>
    <col collapsed="false" customWidth="true" hidden="false" outlineLevel="0" max="8" min="8" style="0" width="15"/>
    <col collapsed="false" customWidth="true" hidden="false" outlineLevel="0" max="9" min="9" style="0" width="18"/>
    <col collapsed="false" customWidth="true" hidden="false" outlineLevel="0" max="10" min="10" style="0" width="15"/>
    <col collapsed="false" customWidth="true" hidden="false" outlineLevel="0" max="12" min="11" style="0" width="10"/>
    <col collapsed="false" customWidth="true" hidden="false" outlineLevel="0" max="14" min="13" style="0" width="11"/>
  </cols>
  <sheetData>
    <row r="1" customFormat="false" ht="19.7" hidden="false" customHeight="false" outlineLevel="0" collapsed="false">
      <c r="A1" s="22" t="s">
        <v>90</v>
      </c>
    </row>
    <row r="2" customFormat="false" ht="15" hidden="false" customHeight="false" outlineLevel="0" collapsed="false">
      <c r="A2" s="2" t="s">
        <v>91</v>
      </c>
    </row>
    <row r="3" customFormat="false" ht="15" hidden="false" customHeight="false" outlineLevel="0" collapsed="false">
      <c r="A3" s="8" t="s">
        <v>92</v>
      </c>
    </row>
    <row r="5" customFormat="false" ht="43.5" hidden="false" customHeight="true" outlineLevel="0" collapsed="false">
      <c r="A5" s="23" t="s">
        <v>48</v>
      </c>
      <c r="B5" s="23" t="s">
        <v>93</v>
      </c>
      <c r="C5" s="23" t="s">
        <v>94</v>
      </c>
      <c r="D5" s="23" t="str">
        <f aca="false">"Distance ("&amp;'Start Here'!$B$13&amp;")"</f>
        <v>Distance (km)</v>
      </c>
      <c r="E5" s="23" t="s">
        <v>50</v>
      </c>
      <c r="F5" s="23" t="str">
        <f aca="false">"Avg pace (per "&amp;IF('Start Here'!$B$13="miles","mile","km")&amp;")"</f>
        <v>Avg pace (per km)</v>
      </c>
      <c r="G5" s="23" t="str">
        <f aca="false">"Longest run ("&amp;'Start Here'!$B$13&amp;")"</f>
        <v>Longest run (km)</v>
      </c>
      <c r="H5" s="23" t="s">
        <v>95</v>
      </c>
      <c r="I5" s="23" t="s">
        <v>96</v>
      </c>
      <c r="J5" s="23" t="str">
        <f aca="false">"Cumulative distance ("&amp;'Start Here'!$B$13&amp;")"</f>
        <v>Cumulative distance (km)</v>
      </c>
      <c r="K5" s="23" t="s">
        <v>97</v>
      </c>
      <c r="L5" s="23" t="s">
        <v>98</v>
      </c>
      <c r="M5" s="23" t="s">
        <v>99</v>
      </c>
      <c r="N5" s="23" t="s">
        <v>100</v>
      </c>
    </row>
    <row r="6" customFormat="false" ht="15" hidden="false" customHeight="false" outlineLevel="0" collapsed="false">
      <c r="A6" s="31" t="n">
        <v>1</v>
      </c>
      <c r="B6" s="32" t="n">
        <f aca="false">'Start Here'!$B$14+7*(A6-1)</f>
        <v>46391</v>
      </c>
      <c r="C6" s="33" t="n">
        <f aca="false">COUNTIFS('Training Log'!$B$8:$B$407,A6,'Training Log'!$D$8:$D$407,"&gt;0")</f>
        <v>3</v>
      </c>
      <c r="D6" s="34" t="n">
        <f aca="false">SUMIFS('Training Log'!$D$8:$D$407,'Training Log'!$B$8:$B$407,A6)</f>
        <v>26</v>
      </c>
      <c r="E6" s="35" t="n">
        <f aca="false">SUMIFS('Training Log'!$E$8:$E$407,'Training Log'!$B$8:$B$407,A6)</f>
        <v>0.106481481481482</v>
      </c>
      <c r="F6" s="36" t="n">
        <f aca="false">IF(D6=0,"",E6/D6)</f>
        <v>0.0040954415954416</v>
      </c>
      <c r="G6" s="37" t="n">
        <f aca="false">IF(C6=0,"",SUMPRODUCT(MAX(('Training Log'!$B$8:$B$407=A6)*('Training Log'!$D$8:$D$407))))</f>
        <v>12</v>
      </c>
      <c r="H6" s="38" t="str">
        <f aca="false">""</f>
        <v/>
      </c>
      <c r="I6" s="39" t="str">
        <f aca="false">IF(H6="","",IF(H6&gt;0.1,"Up more than 10%",""))</f>
        <v/>
      </c>
      <c r="J6" s="40" t="n">
        <f aca="false">SUM(D$6:D6)</f>
        <v>26</v>
      </c>
      <c r="K6" s="37" t="n">
        <f aca="false">IFERROR(AVERAGEIFS('Training Log'!$H$8:$H$407,'Training Log'!$B$8:$B$407,A6),"")</f>
        <v>5.33333333333333</v>
      </c>
      <c r="L6" s="37" t="n">
        <f aca="false">IFERROR(AVERAGEIFS('Recovery Notes'!$C$7:$C$406,'Recovery Notes'!$B$7:$B$406,A6),"")</f>
        <v>7.33333333333333</v>
      </c>
      <c r="M6" s="37" t="n">
        <f aca="false">IFERROR(AVERAGEIFS('Recovery Notes'!$E$7:$E$406,'Recovery Notes'!$B$7:$B$406,A6),"")</f>
        <v>2.33333333333333</v>
      </c>
      <c r="N6" s="33" t="n">
        <f aca="false">COUNTIFS('Recovery Notes'!$B$7:$B$406,A6,'Recovery Notes'!$E$7:$E$406,"&gt;=4")</f>
        <v>0</v>
      </c>
    </row>
    <row r="7" customFormat="false" ht="15" hidden="false" customHeight="false" outlineLevel="0" collapsed="false">
      <c r="A7" s="31" t="n">
        <v>2</v>
      </c>
      <c r="B7" s="32" t="n">
        <f aca="false">'Start Here'!$B$14+7*(A7-1)</f>
        <v>46398</v>
      </c>
      <c r="C7" s="33" t="n">
        <f aca="false">COUNTIFS('Training Log'!$B$8:$B$407,A7,'Training Log'!$D$8:$D$407,"&gt;0")</f>
        <v>4</v>
      </c>
      <c r="D7" s="34" t="n">
        <f aca="false">SUMIFS('Training Log'!$D$8:$D$407,'Training Log'!$B$8:$B$407,A7)</f>
        <v>30.5</v>
      </c>
      <c r="E7" s="35" t="n">
        <f aca="false">SUMIFS('Training Log'!$E$8:$E$407,'Training Log'!$B$8:$B$407,A7)</f>
        <v>0.127430555555556</v>
      </c>
      <c r="F7" s="36" t="n">
        <f aca="false">IF(D7=0,"",E7/D7)</f>
        <v>0.00417805100182149</v>
      </c>
      <c r="G7" s="37" t="n">
        <f aca="false">IF(C7=0,"",SUMPRODUCT(MAX(('Training Log'!$B$8:$B$407=A7)*('Training Log'!$D$8:$D$407))))</f>
        <v>13</v>
      </c>
      <c r="H7" s="38" t="n">
        <f aca="false">IF(OR(D6=0,D7=0),"",D7/D6-1)</f>
        <v>0.173076923076923</v>
      </c>
      <c r="I7" s="39" t="str">
        <f aca="false">IF(H7="","",IF(H7&gt;0.1,"Up more than 10%",""))</f>
        <v>Up more than 10%</v>
      </c>
      <c r="J7" s="40" t="n">
        <f aca="false">SUM(D$6:D7)</f>
        <v>56.5</v>
      </c>
      <c r="K7" s="37" t="n">
        <f aca="false">IFERROR(AVERAGEIFS('Training Log'!$H$8:$H$407,'Training Log'!$B$8:$B$407,A7),"")</f>
        <v>5</v>
      </c>
      <c r="L7" s="37" t="n">
        <f aca="false">IFERROR(AVERAGEIFS('Recovery Notes'!$C$7:$C$406,'Recovery Notes'!$B$7:$B$406,A7),"")</f>
        <v>7.125</v>
      </c>
      <c r="M7" s="37" t="n">
        <f aca="false">IFERROR(AVERAGEIFS('Recovery Notes'!$E$7:$E$406,'Recovery Notes'!$B$7:$B$406,A7),"")</f>
        <v>3</v>
      </c>
      <c r="N7" s="33" t="n">
        <f aca="false">COUNTIFS('Recovery Notes'!$B$7:$B$406,A7,'Recovery Notes'!$E$7:$E$406,"&gt;=4")</f>
        <v>1</v>
      </c>
    </row>
    <row r="8" customFormat="false" ht="15" hidden="false" customHeight="false" outlineLevel="0" collapsed="false">
      <c r="A8" s="31" t="n">
        <v>3</v>
      </c>
      <c r="B8" s="32" t="n">
        <f aca="false">'Start Here'!$B$14+7*(A8-1)</f>
        <v>46405</v>
      </c>
      <c r="C8" s="33" t="n">
        <f aca="false">COUNTIFS('Training Log'!$B$8:$B$407,A8,'Training Log'!$D$8:$D$407,"&gt;0")</f>
        <v>3</v>
      </c>
      <c r="D8" s="34" t="n">
        <f aca="false">SUMIFS('Training Log'!$D$8:$D$407,'Training Log'!$B$8:$B$407,A8)</f>
        <v>31</v>
      </c>
      <c r="E8" s="35" t="n">
        <f aca="false">SUMIFS('Training Log'!$E$8:$E$407,'Training Log'!$B$8:$B$407,A8)</f>
        <v>0.128472222222222</v>
      </c>
      <c r="F8" s="36" t="n">
        <f aca="false">IF(D8=0,"",E8/D8)</f>
        <v>0.00414426523297491</v>
      </c>
      <c r="G8" s="37" t="n">
        <f aca="false">IF(C8=0,"",SUMPRODUCT(MAX(('Training Log'!$B$8:$B$407=A8)*('Training Log'!$D$8:$D$407))))</f>
        <v>15</v>
      </c>
      <c r="H8" s="38" t="n">
        <f aca="false">IF(OR(D7=0,D8=0),"",D8/D7-1)</f>
        <v>0.0163934426229508</v>
      </c>
      <c r="I8" s="39" t="str">
        <f aca="false">IF(H8="","",IF(H8&gt;0.1,"Up more than 10%",""))</f>
        <v/>
      </c>
      <c r="J8" s="40" t="n">
        <f aca="false">SUM(D$6:D8)</f>
        <v>87.5</v>
      </c>
      <c r="K8" s="37" t="n">
        <f aca="false">IFERROR(AVERAGEIFS('Training Log'!$H$8:$H$407,'Training Log'!$B$8:$B$407,A8),"")</f>
        <v>5.66666666666667</v>
      </c>
      <c r="L8" s="37" t="n">
        <f aca="false">IFERROR(AVERAGEIFS('Recovery Notes'!$C$7:$C$406,'Recovery Notes'!$B$7:$B$406,A8),"")</f>
        <v>7.25</v>
      </c>
      <c r="M8" s="37" t="n">
        <f aca="false">IFERROR(AVERAGEIFS('Recovery Notes'!$E$7:$E$406,'Recovery Notes'!$B$7:$B$406,A8),"")</f>
        <v>3.5</v>
      </c>
      <c r="N8" s="33" t="n">
        <f aca="false">COUNTIFS('Recovery Notes'!$B$7:$B$406,A8,'Recovery Notes'!$E$7:$E$406,"&gt;=4")</f>
        <v>1</v>
      </c>
    </row>
    <row r="9" customFormat="false" ht="15" hidden="false" customHeight="false" outlineLevel="0" collapsed="false">
      <c r="A9" s="31" t="n">
        <v>4</v>
      </c>
      <c r="B9" s="32" t="n">
        <f aca="false">'Start Here'!$B$14+7*(A9-1)</f>
        <v>46412</v>
      </c>
      <c r="C9" s="33" t="n">
        <f aca="false">COUNTIFS('Training Log'!$B$8:$B$407,A9,'Training Log'!$D$8:$D$407,"&gt;0")</f>
        <v>3</v>
      </c>
      <c r="D9" s="34" t="n">
        <f aca="false">SUMIFS('Training Log'!$D$8:$D$407,'Training Log'!$B$8:$B$407,A9)</f>
        <v>36</v>
      </c>
      <c r="E9" s="35" t="n">
        <f aca="false">SUMIFS('Training Log'!$E$8:$E$407,'Training Log'!$B$8:$B$407,A9)</f>
        <v>0.153819444444444</v>
      </c>
      <c r="F9" s="36" t="n">
        <f aca="false">IF(D9=0,"",E9/D9)</f>
        <v>0.00427276234567901</v>
      </c>
      <c r="G9" s="37" t="n">
        <f aca="false">IF(C9=0,"",SUMPRODUCT(MAX(('Training Log'!$B$8:$B$407=A9)*('Training Log'!$D$8:$D$407))))</f>
        <v>20</v>
      </c>
      <c r="H9" s="38" t="n">
        <f aca="false">IF(OR(D8=0,D9=0),"",D9/D8-1)</f>
        <v>0.161290322580645</v>
      </c>
      <c r="I9" s="39" t="str">
        <f aca="false">IF(H9="","",IF(H9&gt;0.1,"Up more than 10%",""))</f>
        <v>Up more than 10%</v>
      </c>
      <c r="J9" s="40" t="n">
        <f aca="false">SUM(D$6:D9)</f>
        <v>123.5</v>
      </c>
      <c r="K9" s="37" t="n">
        <f aca="false">IFERROR(AVERAGEIFS('Training Log'!$H$8:$H$407,'Training Log'!$B$8:$B$407,A9),"")</f>
        <v>5.66666666666667</v>
      </c>
      <c r="L9" s="37" t="n">
        <f aca="false">IFERROR(AVERAGEIFS('Recovery Notes'!$C$7:$C$406,'Recovery Notes'!$B$7:$B$406,A9),"")</f>
        <v>7.33333333333333</v>
      </c>
      <c r="M9" s="37" t="n">
        <f aca="false">IFERROR(AVERAGEIFS('Recovery Notes'!$E$7:$E$406,'Recovery Notes'!$B$7:$B$406,A9),"")</f>
        <v>3.66666666666667</v>
      </c>
      <c r="N9" s="33" t="n">
        <f aca="false">COUNTIFS('Recovery Notes'!$B$7:$B$406,A9,'Recovery Notes'!$E$7:$E$406,"&gt;=4")</f>
        <v>1</v>
      </c>
    </row>
    <row r="10" customFormat="false" ht="15" hidden="false" customHeight="false" outlineLevel="0" collapsed="false">
      <c r="A10" s="31" t="n">
        <v>5</v>
      </c>
      <c r="B10" s="32" t="n">
        <f aca="false">'Start Here'!$B$14+7*(A10-1)</f>
        <v>46419</v>
      </c>
      <c r="C10" s="33" t="n">
        <f aca="false">COUNTIFS('Training Log'!$B$8:$B$407,A10,'Training Log'!$D$8:$D$407,"&gt;0")</f>
        <v>0</v>
      </c>
      <c r="D10" s="34" t="n">
        <f aca="false">SUMIFS('Training Log'!$D$8:$D$407,'Training Log'!$B$8:$B$407,A10)</f>
        <v>0</v>
      </c>
      <c r="E10" s="35" t="n">
        <f aca="false">SUMIFS('Training Log'!$E$8:$E$407,'Training Log'!$B$8:$B$407,A10)</f>
        <v>0</v>
      </c>
      <c r="F10" s="36" t="str">
        <f aca="false">IF(D10=0,"",E10/D10)</f>
        <v/>
      </c>
      <c r="G10" s="37" t="str">
        <f aca="false">IF(C10=0,"",SUMPRODUCT(MAX(('Training Log'!$B$8:$B$407=A10)*('Training Log'!$D$8:$D$407))))</f>
        <v/>
      </c>
      <c r="H10" s="38" t="str">
        <f aca="false">IF(OR(D9=0,D10=0),"",D10/D9-1)</f>
        <v/>
      </c>
      <c r="I10" s="39" t="str">
        <f aca="false">IF(H10="","",IF(H10&gt;0.1,"Up more than 10%",""))</f>
        <v/>
      </c>
      <c r="J10" s="40" t="n">
        <f aca="false">SUM(D$6:D10)</f>
        <v>123.5</v>
      </c>
      <c r="K10" s="37" t="str">
        <f aca="false">IFERROR(AVERAGEIFS('Training Log'!$H$8:$H$407,'Training Log'!$B$8:$B$407,A10),"")</f>
        <v/>
      </c>
      <c r="L10" s="37" t="str">
        <f aca="false">IFERROR(AVERAGEIFS('Recovery Notes'!$C$7:$C$406,'Recovery Notes'!$B$7:$B$406,A10),"")</f>
        <v/>
      </c>
      <c r="M10" s="37" t="str">
        <f aca="false">IFERROR(AVERAGEIFS('Recovery Notes'!$E$7:$E$406,'Recovery Notes'!$B$7:$B$406,A10),"")</f>
        <v/>
      </c>
      <c r="N10" s="33" t="n">
        <f aca="false">COUNTIFS('Recovery Notes'!$B$7:$B$406,A10,'Recovery Notes'!$E$7:$E$406,"&gt;=4")</f>
        <v>0</v>
      </c>
    </row>
    <row r="11" customFormat="false" ht="15" hidden="false" customHeight="false" outlineLevel="0" collapsed="false">
      <c r="A11" s="31" t="n">
        <v>6</v>
      </c>
      <c r="B11" s="32" t="n">
        <f aca="false">'Start Here'!$B$14+7*(A11-1)</f>
        <v>46426</v>
      </c>
      <c r="C11" s="33" t="n">
        <f aca="false">COUNTIFS('Training Log'!$B$8:$B$407,A11,'Training Log'!$D$8:$D$407,"&gt;0")</f>
        <v>0</v>
      </c>
      <c r="D11" s="34" t="n">
        <f aca="false">SUMIFS('Training Log'!$D$8:$D$407,'Training Log'!$B$8:$B$407,A11)</f>
        <v>0</v>
      </c>
      <c r="E11" s="35" t="n">
        <f aca="false">SUMIFS('Training Log'!$E$8:$E$407,'Training Log'!$B$8:$B$407,A11)</f>
        <v>0</v>
      </c>
      <c r="F11" s="36" t="str">
        <f aca="false">IF(D11=0,"",E11/D11)</f>
        <v/>
      </c>
      <c r="G11" s="37" t="str">
        <f aca="false">IF(C11=0,"",SUMPRODUCT(MAX(('Training Log'!$B$8:$B$407=A11)*('Training Log'!$D$8:$D$407))))</f>
        <v/>
      </c>
      <c r="H11" s="38" t="str">
        <f aca="false">IF(OR(D10=0,D11=0),"",D11/D10-1)</f>
        <v/>
      </c>
      <c r="I11" s="39" t="str">
        <f aca="false">IF(H11="","",IF(H11&gt;0.1,"Up more than 10%",""))</f>
        <v/>
      </c>
      <c r="J11" s="40" t="n">
        <f aca="false">SUM(D$6:D11)</f>
        <v>123.5</v>
      </c>
      <c r="K11" s="37" t="str">
        <f aca="false">IFERROR(AVERAGEIFS('Training Log'!$H$8:$H$407,'Training Log'!$B$8:$B$407,A11),"")</f>
        <v/>
      </c>
      <c r="L11" s="37" t="str">
        <f aca="false">IFERROR(AVERAGEIFS('Recovery Notes'!$C$7:$C$406,'Recovery Notes'!$B$7:$B$406,A11),"")</f>
        <v/>
      </c>
      <c r="M11" s="37" t="str">
        <f aca="false">IFERROR(AVERAGEIFS('Recovery Notes'!$E$7:$E$406,'Recovery Notes'!$B$7:$B$406,A11),"")</f>
        <v/>
      </c>
      <c r="N11" s="33" t="n">
        <f aca="false">COUNTIFS('Recovery Notes'!$B$7:$B$406,A11,'Recovery Notes'!$E$7:$E$406,"&gt;=4")</f>
        <v>0</v>
      </c>
    </row>
    <row r="12" customFormat="false" ht="15" hidden="false" customHeight="false" outlineLevel="0" collapsed="false">
      <c r="A12" s="31" t="n">
        <v>7</v>
      </c>
      <c r="B12" s="32" t="n">
        <f aca="false">'Start Here'!$B$14+7*(A12-1)</f>
        <v>46433</v>
      </c>
      <c r="C12" s="33" t="n">
        <f aca="false">COUNTIFS('Training Log'!$B$8:$B$407,A12,'Training Log'!$D$8:$D$407,"&gt;0")</f>
        <v>0</v>
      </c>
      <c r="D12" s="34" t="n">
        <f aca="false">SUMIFS('Training Log'!$D$8:$D$407,'Training Log'!$B$8:$B$407,A12)</f>
        <v>0</v>
      </c>
      <c r="E12" s="35" t="n">
        <f aca="false">SUMIFS('Training Log'!$E$8:$E$407,'Training Log'!$B$8:$B$407,A12)</f>
        <v>0</v>
      </c>
      <c r="F12" s="36" t="str">
        <f aca="false">IF(D12=0,"",E12/D12)</f>
        <v/>
      </c>
      <c r="G12" s="37" t="str">
        <f aca="false">IF(C12=0,"",SUMPRODUCT(MAX(('Training Log'!$B$8:$B$407=A12)*('Training Log'!$D$8:$D$407))))</f>
        <v/>
      </c>
      <c r="H12" s="38" t="str">
        <f aca="false">IF(OR(D11=0,D12=0),"",D12/D11-1)</f>
        <v/>
      </c>
      <c r="I12" s="39" t="str">
        <f aca="false">IF(H12="","",IF(H12&gt;0.1,"Up more than 10%",""))</f>
        <v/>
      </c>
      <c r="J12" s="40" t="n">
        <f aca="false">SUM(D$6:D12)</f>
        <v>123.5</v>
      </c>
      <c r="K12" s="37" t="str">
        <f aca="false">IFERROR(AVERAGEIFS('Training Log'!$H$8:$H$407,'Training Log'!$B$8:$B$407,A12),"")</f>
        <v/>
      </c>
      <c r="L12" s="37" t="str">
        <f aca="false">IFERROR(AVERAGEIFS('Recovery Notes'!$C$7:$C$406,'Recovery Notes'!$B$7:$B$406,A12),"")</f>
        <v/>
      </c>
      <c r="M12" s="37" t="str">
        <f aca="false">IFERROR(AVERAGEIFS('Recovery Notes'!$E$7:$E$406,'Recovery Notes'!$B$7:$B$406,A12),"")</f>
        <v/>
      </c>
      <c r="N12" s="33" t="n">
        <f aca="false">COUNTIFS('Recovery Notes'!$B$7:$B$406,A12,'Recovery Notes'!$E$7:$E$406,"&gt;=4")</f>
        <v>0</v>
      </c>
    </row>
    <row r="13" customFormat="false" ht="15" hidden="false" customHeight="false" outlineLevel="0" collapsed="false">
      <c r="A13" s="31" t="n">
        <v>8</v>
      </c>
      <c r="B13" s="32" t="n">
        <f aca="false">'Start Here'!$B$14+7*(A13-1)</f>
        <v>46440</v>
      </c>
      <c r="C13" s="33" t="n">
        <f aca="false">COUNTIFS('Training Log'!$B$8:$B$407,A13,'Training Log'!$D$8:$D$407,"&gt;0")</f>
        <v>0</v>
      </c>
      <c r="D13" s="34" t="n">
        <f aca="false">SUMIFS('Training Log'!$D$8:$D$407,'Training Log'!$B$8:$B$407,A13)</f>
        <v>0</v>
      </c>
      <c r="E13" s="35" t="n">
        <f aca="false">SUMIFS('Training Log'!$E$8:$E$407,'Training Log'!$B$8:$B$407,A13)</f>
        <v>0</v>
      </c>
      <c r="F13" s="36" t="str">
        <f aca="false">IF(D13=0,"",E13/D13)</f>
        <v/>
      </c>
      <c r="G13" s="37" t="str">
        <f aca="false">IF(C13=0,"",SUMPRODUCT(MAX(('Training Log'!$B$8:$B$407=A13)*('Training Log'!$D$8:$D$407))))</f>
        <v/>
      </c>
      <c r="H13" s="38" t="str">
        <f aca="false">IF(OR(D12=0,D13=0),"",D13/D12-1)</f>
        <v/>
      </c>
      <c r="I13" s="39" t="str">
        <f aca="false">IF(H13="","",IF(H13&gt;0.1,"Up more than 10%",""))</f>
        <v/>
      </c>
      <c r="J13" s="40" t="n">
        <f aca="false">SUM(D$6:D13)</f>
        <v>123.5</v>
      </c>
      <c r="K13" s="37" t="str">
        <f aca="false">IFERROR(AVERAGEIFS('Training Log'!$H$8:$H$407,'Training Log'!$B$8:$B$407,A13),"")</f>
        <v/>
      </c>
      <c r="L13" s="37" t="str">
        <f aca="false">IFERROR(AVERAGEIFS('Recovery Notes'!$C$7:$C$406,'Recovery Notes'!$B$7:$B$406,A13),"")</f>
        <v/>
      </c>
      <c r="M13" s="37" t="str">
        <f aca="false">IFERROR(AVERAGEIFS('Recovery Notes'!$E$7:$E$406,'Recovery Notes'!$B$7:$B$406,A13),"")</f>
        <v/>
      </c>
      <c r="N13" s="33" t="n">
        <f aca="false">COUNTIFS('Recovery Notes'!$B$7:$B$406,A13,'Recovery Notes'!$E$7:$E$406,"&gt;=4")</f>
        <v>0</v>
      </c>
    </row>
    <row r="14" customFormat="false" ht="15" hidden="false" customHeight="false" outlineLevel="0" collapsed="false">
      <c r="A14" s="31" t="n">
        <v>9</v>
      </c>
      <c r="B14" s="32" t="n">
        <f aca="false">'Start Here'!$B$14+7*(A14-1)</f>
        <v>46447</v>
      </c>
      <c r="C14" s="33" t="n">
        <f aca="false">COUNTIFS('Training Log'!$B$8:$B$407,A14,'Training Log'!$D$8:$D$407,"&gt;0")</f>
        <v>0</v>
      </c>
      <c r="D14" s="34" t="n">
        <f aca="false">SUMIFS('Training Log'!$D$8:$D$407,'Training Log'!$B$8:$B$407,A14)</f>
        <v>0</v>
      </c>
      <c r="E14" s="35" t="n">
        <f aca="false">SUMIFS('Training Log'!$E$8:$E$407,'Training Log'!$B$8:$B$407,A14)</f>
        <v>0</v>
      </c>
      <c r="F14" s="36" t="str">
        <f aca="false">IF(D14=0,"",E14/D14)</f>
        <v/>
      </c>
      <c r="G14" s="37" t="str">
        <f aca="false">IF(C14=0,"",SUMPRODUCT(MAX(('Training Log'!$B$8:$B$407=A14)*('Training Log'!$D$8:$D$407))))</f>
        <v/>
      </c>
      <c r="H14" s="38" t="str">
        <f aca="false">IF(OR(D13=0,D14=0),"",D14/D13-1)</f>
        <v/>
      </c>
      <c r="I14" s="39" t="str">
        <f aca="false">IF(H14="","",IF(H14&gt;0.1,"Up more than 10%",""))</f>
        <v/>
      </c>
      <c r="J14" s="40" t="n">
        <f aca="false">SUM(D$6:D14)</f>
        <v>123.5</v>
      </c>
      <c r="K14" s="37" t="str">
        <f aca="false">IFERROR(AVERAGEIFS('Training Log'!$H$8:$H$407,'Training Log'!$B$8:$B$407,A14),"")</f>
        <v/>
      </c>
      <c r="L14" s="37" t="str">
        <f aca="false">IFERROR(AVERAGEIFS('Recovery Notes'!$C$7:$C$406,'Recovery Notes'!$B$7:$B$406,A14),"")</f>
        <v/>
      </c>
      <c r="M14" s="37" t="str">
        <f aca="false">IFERROR(AVERAGEIFS('Recovery Notes'!$E$7:$E$406,'Recovery Notes'!$B$7:$B$406,A14),"")</f>
        <v/>
      </c>
      <c r="N14" s="33" t="n">
        <f aca="false">COUNTIFS('Recovery Notes'!$B$7:$B$406,A14,'Recovery Notes'!$E$7:$E$406,"&gt;=4")</f>
        <v>0</v>
      </c>
    </row>
    <row r="15" customFormat="false" ht="15" hidden="false" customHeight="false" outlineLevel="0" collapsed="false">
      <c r="A15" s="31" t="n">
        <v>10</v>
      </c>
      <c r="B15" s="32" t="n">
        <f aca="false">'Start Here'!$B$14+7*(A15-1)</f>
        <v>46454</v>
      </c>
      <c r="C15" s="33" t="n">
        <f aca="false">COUNTIFS('Training Log'!$B$8:$B$407,A15,'Training Log'!$D$8:$D$407,"&gt;0")</f>
        <v>0</v>
      </c>
      <c r="D15" s="34" t="n">
        <f aca="false">SUMIFS('Training Log'!$D$8:$D$407,'Training Log'!$B$8:$B$407,A15)</f>
        <v>0</v>
      </c>
      <c r="E15" s="35" t="n">
        <f aca="false">SUMIFS('Training Log'!$E$8:$E$407,'Training Log'!$B$8:$B$407,A15)</f>
        <v>0</v>
      </c>
      <c r="F15" s="36" t="str">
        <f aca="false">IF(D15=0,"",E15/D15)</f>
        <v/>
      </c>
      <c r="G15" s="37" t="str">
        <f aca="false">IF(C15=0,"",SUMPRODUCT(MAX(('Training Log'!$B$8:$B$407=A15)*('Training Log'!$D$8:$D$407))))</f>
        <v/>
      </c>
      <c r="H15" s="38" t="str">
        <f aca="false">IF(OR(D14=0,D15=0),"",D15/D14-1)</f>
        <v/>
      </c>
      <c r="I15" s="39" t="str">
        <f aca="false">IF(H15="","",IF(H15&gt;0.1,"Up more than 10%",""))</f>
        <v/>
      </c>
      <c r="J15" s="40" t="n">
        <f aca="false">SUM(D$6:D15)</f>
        <v>123.5</v>
      </c>
      <c r="K15" s="37" t="str">
        <f aca="false">IFERROR(AVERAGEIFS('Training Log'!$H$8:$H$407,'Training Log'!$B$8:$B$407,A15),"")</f>
        <v/>
      </c>
      <c r="L15" s="37" t="str">
        <f aca="false">IFERROR(AVERAGEIFS('Recovery Notes'!$C$7:$C$406,'Recovery Notes'!$B$7:$B$406,A15),"")</f>
        <v/>
      </c>
      <c r="M15" s="37" t="str">
        <f aca="false">IFERROR(AVERAGEIFS('Recovery Notes'!$E$7:$E$406,'Recovery Notes'!$B$7:$B$406,A15),"")</f>
        <v/>
      </c>
      <c r="N15" s="33" t="n">
        <f aca="false">COUNTIFS('Recovery Notes'!$B$7:$B$406,A15,'Recovery Notes'!$E$7:$E$406,"&gt;=4")</f>
        <v>0</v>
      </c>
    </row>
    <row r="16" customFormat="false" ht="15" hidden="false" customHeight="false" outlineLevel="0" collapsed="false">
      <c r="A16" s="31" t="n">
        <v>11</v>
      </c>
      <c r="B16" s="32" t="n">
        <f aca="false">'Start Here'!$B$14+7*(A16-1)</f>
        <v>46461</v>
      </c>
      <c r="C16" s="33" t="n">
        <f aca="false">COUNTIFS('Training Log'!$B$8:$B$407,A16,'Training Log'!$D$8:$D$407,"&gt;0")</f>
        <v>0</v>
      </c>
      <c r="D16" s="34" t="n">
        <f aca="false">SUMIFS('Training Log'!$D$8:$D$407,'Training Log'!$B$8:$B$407,A16)</f>
        <v>0</v>
      </c>
      <c r="E16" s="35" t="n">
        <f aca="false">SUMIFS('Training Log'!$E$8:$E$407,'Training Log'!$B$8:$B$407,A16)</f>
        <v>0</v>
      </c>
      <c r="F16" s="36" t="str">
        <f aca="false">IF(D16=0,"",E16/D16)</f>
        <v/>
      </c>
      <c r="G16" s="37" t="str">
        <f aca="false">IF(C16=0,"",SUMPRODUCT(MAX(('Training Log'!$B$8:$B$407=A16)*('Training Log'!$D$8:$D$407))))</f>
        <v/>
      </c>
      <c r="H16" s="38" t="str">
        <f aca="false">IF(OR(D15=0,D16=0),"",D16/D15-1)</f>
        <v/>
      </c>
      <c r="I16" s="39" t="str">
        <f aca="false">IF(H16="","",IF(H16&gt;0.1,"Up more than 10%",""))</f>
        <v/>
      </c>
      <c r="J16" s="40" t="n">
        <f aca="false">SUM(D$6:D16)</f>
        <v>123.5</v>
      </c>
      <c r="K16" s="37" t="str">
        <f aca="false">IFERROR(AVERAGEIFS('Training Log'!$H$8:$H$407,'Training Log'!$B$8:$B$407,A16),"")</f>
        <v/>
      </c>
      <c r="L16" s="37" t="str">
        <f aca="false">IFERROR(AVERAGEIFS('Recovery Notes'!$C$7:$C$406,'Recovery Notes'!$B$7:$B$406,A16),"")</f>
        <v/>
      </c>
      <c r="M16" s="37" t="str">
        <f aca="false">IFERROR(AVERAGEIFS('Recovery Notes'!$E$7:$E$406,'Recovery Notes'!$B$7:$B$406,A16),"")</f>
        <v/>
      </c>
      <c r="N16" s="33" t="n">
        <f aca="false">COUNTIFS('Recovery Notes'!$B$7:$B$406,A16,'Recovery Notes'!$E$7:$E$406,"&gt;=4")</f>
        <v>0</v>
      </c>
    </row>
    <row r="17" customFormat="false" ht="15" hidden="false" customHeight="false" outlineLevel="0" collapsed="false">
      <c r="A17" s="31" t="n">
        <v>12</v>
      </c>
      <c r="B17" s="32" t="n">
        <f aca="false">'Start Here'!$B$14+7*(A17-1)</f>
        <v>46468</v>
      </c>
      <c r="C17" s="33" t="n">
        <f aca="false">COUNTIFS('Training Log'!$B$8:$B$407,A17,'Training Log'!$D$8:$D$407,"&gt;0")</f>
        <v>0</v>
      </c>
      <c r="D17" s="34" t="n">
        <f aca="false">SUMIFS('Training Log'!$D$8:$D$407,'Training Log'!$B$8:$B$407,A17)</f>
        <v>0</v>
      </c>
      <c r="E17" s="35" t="n">
        <f aca="false">SUMIFS('Training Log'!$E$8:$E$407,'Training Log'!$B$8:$B$407,A17)</f>
        <v>0</v>
      </c>
      <c r="F17" s="36" t="str">
        <f aca="false">IF(D17=0,"",E17/D17)</f>
        <v/>
      </c>
      <c r="G17" s="37" t="str">
        <f aca="false">IF(C17=0,"",SUMPRODUCT(MAX(('Training Log'!$B$8:$B$407=A17)*('Training Log'!$D$8:$D$407))))</f>
        <v/>
      </c>
      <c r="H17" s="38" t="str">
        <f aca="false">IF(OR(D16=0,D17=0),"",D17/D16-1)</f>
        <v/>
      </c>
      <c r="I17" s="39" t="str">
        <f aca="false">IF(H17="","",IF(H17&gt;0.1,"Up more than 10%",""))</f>
        <v/>
      </c>
      <c r="J17" s="40" t="n">
        <f aca="false">SUM(D$6:D17)</f>
        <v>123.5</v>
      </c>
      <c r="K17" s="37" t="str">
        <f aca="false">IFERROR(AVERAGEIFS('Training Log'!$H$8:$H$407,'Training Log'!$B$8:$B$407,A17),"")</f>
        <v/>
      </c>
      <c r="L17" s="37" t="str">
        <f aca="false">IFERROR(AVERAGEIFS('Recovery Notes'!$C$7:$C$406,'Recovery Notes'!$B$7:$B$406,A17),"")</f>
        <v/>
      </c>
      <c r="M17" s="37" t="str">
        <f aca="false">IFERROR(AVERAGEIFS('Recovery Notes'!$E$7:$E$406,'Recovery Notes'!$B$7:$B$406,A17),"")</f>
        <v/>
      </c>
      <c r="N17" s="33" t="n">
        <f aca="false">COUNTIFS('Recovery Notes'!$B$7:$B$406,A17,'Recovery Notes'!$E$7:$E$406,"&gt;=4")</f>
        <v>0</v>
      </c>
    </row>
    <row r="18" customFormat="false" ht="15" hidden="false" customHeight="false" outlineLevel="0" collapsed="false">
      <c r="A18" s="31" t="n">
        <v>13</v>
      </c>
      <c r="B18" s="32" t="n">
        <f aca="false">'Start Here'!$B$14+7*(A18-1)</f>
        <v>46475</v>
      </c>
      <c r="C18" s="33" t="n">
        <f aca="false">COUNTIFS('Training Log'!$B$8:$B$407,A18,'Training Log'!$D$8:$D$407,"&gt;0")</f>
        <v>0</v>
      </c>
      <c r="D18" s="34" t="n">
        <f aca="false">SUMIFS('Training Log'!$D$8:$D$407,'Training Log'!$B$8:$B$407,A18)</f>
        <v>0</v>
      </c>
      <c r="E18" s="35" t="n">
        <f aca="false">SUMIFS('Training Log'!$E$8:$E$407,'Training Log'!$B$8:$B$407,A18)</f>
        <v>0</v>
      </c>
      <c r="F18" s="36" t="str">
        <f aca="false">IF(D18=0,"",E18/D18)</f>
        <v/>
      </c>
      <c r="G18" s="37" t="str">
        <f aca="false">IF(C18=0,"",SUMPRODUCT(MAX(('Training Log'!$B$8:$B$407=A18)*('Training Log'!$D$8:$D$407))))</f>
        <v/>
      </c>
      <c r="H18" s="38" t="str">
        <f aca="false">IF(OR(D17=0,D18=0),"",D18/D17-1)</f>
        <v/>
      </c>
      <c r="I18" s="39" t="str">
        <f aca="false">IF(H18="","",IF(H18&gt;0.1,"Up more than 10%",""))</f>
        <v/>
      </c>
      <c r="J18" s="40" t="n">
        <f aca="false">SUM(D$6:D18)</f>
        <v>123.5</v>
      </c>
      <c r="K18" s="37" t="str">
        <f aca="false">IFERROR(AVERAGEIFS('Training Log'!$H$8:$H$407,'Training Log'!$B$8:$B$407,A18),"")</f>
        <v/>
      </c>
      <c r="L18" s="37" t="str">
        <f aca="false">IFERROR(AVERAGEIFS('Recovery Notes'!$C$7:$C$406,'Recovery Notes'!$B$7:$B$406,A18),"")</f>
        <v/>
      </c>
      <c r="M18" s="37" t="str">
        <f aca="false">IFERROR(AVERAGEIFS('Recovery Notes'!$E$7:$E$406,'Recovery Notes'!$B$7:$B$406,A18),"")</f>
        <v/>
      </c>
      <c r="N18" s="33" t="n">
        <f aca="false">COUNTIFS('Recovery Notes'!$B$7:$B$406,A18,'Recovery Notes'!$E$7:$E$406,"&gt;=4")</f>
        <v>0</v>
      </c>
    </row>
    <row r="19" customFormat="false" ht="15" hidden="false" customHeight="false" outlineLevel="0" collapsed="false">
      <c r="A19" s="31" t="n">
        <v>14</v>
      </c>
      <c r="B19" s="32" t="n">
        <f aca="false">'Start Here'!$B$14+7*(A19-1)</f>
        <v>46482</v>
      </c>
      <c r="C19" s="33" t="n">
        <f aca="false">COUNTIFS('Training Log'!$B$8:$B$407,A19,'Training Log'!$D$8:$D$407,"&gt;0")</f>
        <v>0</v>
      </c>
      <c r="D19" s="34" t="n">
        <f aca="false">SUMIFS('Training Log'!$D$8:$D$407,'Training Log'!$B$8:$B$407,A19)</f>
        <v>0</v>
      </c>
      <c r="E19" s="35" t="n">
        <f aca="false">SUMIFS('Training Log'!$E$8:$E$407,'Training Log'!$B$8:$B$407,A19)</f>
        <v>0</v>
      </c>
      <c r="F19" s="36" t="str">
        <f aca="false">IF(D19=0,"",E19/D19)</f>
        <v/>
      </c>
      <c r="G19" s="37" t="str">
        <f aca="false">IF(C19=0,"",SUMPRODUCT(MAX(('Training Log'!$B$8:$B$407=A19)*('Training Log'!$D$8:$D$407))))</f>
        <v/>
      </c>
      <c r="H19" s="38" t="str">
        <f aca="false">IF(OR(D18=0,D19=0),"",D19/D18-1)</f>
        <v/>
      </c>
      <c r="I19" s="39" t="str">
        <f aca="false">IF(H19="","",IF(H19&gt;0.1,"Up more than 10%",""))</f>
        <v/>
      </c>
      <c r="J19" s="40" t="n">
        <f aca="false">SUM(D$6:D19)</f>
        <v>123.5</v>
      </c>
      <c r="K19" s="37" t="str">
        <f aca="false">IFERROR(AVERAGEIFS('Training Log'!$H$8:$H$407,'Training Log'!$B$8:$B$407,A19),"")</f>
        <v/>
      </c>
      <c r="L19" s="37" t="str">
        <f aca="false">IFERROR(AVERAGEIFS('Recovery Notes'!$C$7:$C$406,'Recovery Notes'!$B$7:$B$406,A19),"")</f>
        <v/>
      </c>
      <c r="M19" s="37" t="str">
        <f aca="false">IFERROR(AVERAGEIFS('Recovery Notes'!$E$7:$E$406,'Recovery Notes'!$B$7:$B$406,A19),"")</f>
        <v/>
      </c>
      <c r="N19" s="33" t="n">
        <f aca="false">COUNTIFS('Recovery Notes'!$B$7:$B$406,A19,'Recovery Notes'!$E$7:$E$406,"&gt;=4")</f>
        <v>0</v>
      </c>
    </row>
    <row r="20" customFormat="false" ht="15" hidden="false" customHeight="false" outlineLevel="0" collapsed="false">
      <c r="A20" s="31" t="n">
        <v>15</v>
      </c>
      <c r="B20" s="32" t="n">
        <f aca="false">'Start Here'!$B$14+7*(A20-1)</f>
        <v>46489</v>
      </c>
      <c r="C20" s="33" t="n">
        <f aca="false">COUNTIFS('Training Log'!$B$8:$B$407,A20,'Training Log'!$D$8:$D$407,"&gt;0")</f>
        <v>0</v>
      </c>
      <c r="D20" s="34" t="n">
        <f aca="false">SUMIFS('Training Log'!$D$8:$D$407,'Training Log'!$B$8:$B$407,A20)</f>
        <v>0</v>
      </c>
      <c r="E20" s="35" t="n">
        <f aca="false">SUMIFS('Training Log'!$E$8:$E$407,'Training Log'!$B$8:$B$407,A20)</f>
        <v>0</v>
      </c>
      <c r="F20" s="36" t="str">
        <f aca="false">IF(D20=0,"",E20/D20)</f>
        <v/>
      </c>
      <c r="G20" s="37" t="str">
        <f aca="false">IF(C20=0,"",SUMPRODUCT(MAX(('Training Log'!$B$8:$B$407=A20)*('Training Log'!$D$8:$D$407))))</f>
        <v/>
      </c>
      <c r="H20" s="38" t="str">
        <f aca="false">IF(OR(D19=0,D20=0),"",D20/D19-1)</f>
        <v/>
      </c>
      <c r="I20" s="39" t="str">
        <f aca="false">IF(H20="","",IF(H20&gt;0.1,"Up more than 10%",""))</f>
        <v/>
      </c>
      <c r="J20" s="40" t="n">
        <f aca="false">SUM(D$6:D20)</f>
        <v>123.5</v>
      </c>
      <c r="K20" s="37" t="str">
        <f aca="false">IFERROR(AVERAGEIFS('Training Log'!$H$8:$H$407,'Training Log'!$B$8:$B$407,A20),"")</f>
        <v/>
      </c>
      <c r="L20" s="37" t="str">
        <f aca="false">IFERROR(AVERAGEIFS('Recovery Notes'!$C$7:$C$406,'Recovery Notes'!$B$7:$B$406,A20),"")</f>
        <v/>
      </c>
      <c r="M20" s="37" t="str">
        <f aca="false">IFERROR(AVERAGEIFS('Recovery Notes'!$E$7:$E$406,'Recovery Notes'!$B$7:$B$406,A20),"")</f>
        <v/>
      </c>
      <c r="N20" s="33" t="n">
        <f aca="false">COUNTIFS('Recovery Notes'!$B$7:$B$406,A20,'Recovery Notes'!$E$7:$E$406,"&gt;=4")</f>
        <v>0</v>
      </c>
    </row>
    <row r="21" customFormat="false" ht="15" hidden="false" customHeight="false" outlineLevel="0" collapsed="false">
      <c r="A21" s="31" t="n">
        <v>16</v>
      </c>
      <c r="B21" s="32" t="n">
        <f aca="false">'Start Here'!$B$14+7*(A21-1)</f>
        <v>46496</v>
      </c>
      <c r="C21" s="33" t="n">
        <f aca="false">COUNTIFS('Training Log'!$B$8:$B$407,A21,'Training Log'!$D$8:$D$407,"&gt;0")</f>
        <v>0</v>
      </c>
      <c r="D21" s="34" t="n">
        <f aca="false">SUMIFS('Training Log'!$D$8:$D$407,'Training Log'!$B$8:$B$407,A21)</f>
        <v>0</v>
      </c>
      <c r="E21" s="35" t="n">
        <f aca="false">SUMIFS('Training Log'!$E$8:$E$407,'Training Log'!$B$8:$B$407,A21)</f>
        <v>0</v>
      </c>
      <c r="F21" s="36" t="str">
        <f aca="false">IF(D21=0,"",E21/D21)</f>
        <v/>
      </c>
      <c r="G21" s="37" t="str">
        <f aca="false">IF(C21=0,"",SUMPRODUCT(MAX(('Training Log'!$B$8:$B$407=A21)*('Training Log'!$D$8:$D$407))))</f>
        <v/>
      </c>
      <c r="H21" s="38" t="str">
        <f aca="false">IF(OR(D20=0,D21=0),"",D21/D20-1)</f>
        <v/>
      </c>
      <c r="I21" s="39" t="str">
        <f aca="false">IF(H21="","",IF(H21&gt;0.1,"Up more than 10%",""))</f>
        <v/>
      </c>
      <c r="J21" s="40" t="n">
        <f aca="false">SUM(D$6:D21)</f>
        <v>123.5</v>
      </c>
      <c r="K21" s="37" t="str">
        <f aca="false">IFERROR(AVERAGEIFS('Training Log'!$H$8:$H$407,'Training Log'!$B$8:$B$407,A21),"")</f>
        <v/>
      </c>
      <c r="L21" s="37" t="str">
        <f aca="false">IFERROR(AVERAGEIFS('Recovery Notes'!$C$7:$C$406,'Recovery Notes'!$B$7:$B$406,A21),"")</f>
        <v/>
      </c>
      <c r="M21" s="37" t="str">
        <f aca="false">IFERROR(AVERAGEIFS('Recovery Notes'!$E$7:$E$406,'Recovery Notes'!$B$7:$B$406,A21),"")</f>
        <v/>
      </c>
      <c r="N21" s="33" t="n">
        <f aca="false">COUNTIFS('Recovery Notes'!$B$7:$B$406,A21,'Recovery Notes'!$E$7:$E$406,"&gt;=4")</f>
        <v>0</v>
      </c>
    </row>
    <row r="22" customFormat="false" ht="15" hidden="false" customHeight="false" outlineLevel="0" collapsed="false">
      <c r="A22" s="6" t="s">
        <v>101</v>
      </c>
      <c r="C22" s="41" t="n">
        <f aca="false">SUM(C6:C21)</f>
        <v>13</v>
      </c>
      <c r="D22" s="42" t="n">
        <f aca="false">SUM(D6:D21)</f>
        <v>123.5</v>
      </c>
      <c r="E22" s="43" t="n">
        <f aca="false">SUM(E6:E21)</f>
        <v>0.516203703703704</v>
      </c>
      <c r="F22" s="44" t="n">
        <f aca="false">IF(D22=0,"",E22/D22)</f>
        <v>0.00417978707452392</v>
      </c>
      <c r="G22" s="42" t="n">
        <f aca="false">IF(C22=0,"",MAX(G6:G21))</f>
        <v>20</v>
      </c>
      <c r="N22" s="41" t="n">
        <f aca="false">SUM(N6:N21)</f>
        <v>3</v>
      </c>
    </row>
  </sheetData>
  <conditionalFormatting sqref="I6:I21">
    <cfRule type="expression" priority="2" aboveAverage="0" equalAverage="0" bottom="0" percent="0" rank="0" text="" dxfId="0">
      <formula>$I6&lt;&gt;""</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5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2" topLeftCell="A13"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3" min="2" style="0" width="14"/>
    <col collapsed="false" customWidth="true" hidden="false" outlineLevel="0" max="5" min="4" style="0" width="13"/>
    <col collapsed="false" customWidth="true" hidden="false" outlineLevel="0" max="6" min="6" style="0" width="15"/>
    <col collapsed="false" customWidth="true" hidden="false" outlineLevel="0" max="7" min="7" style="0" width="3"/>
    <col collapsed="false" customWidth="true" hidden="false" outlineLevel="0" max="8" min="8" style="0" width="32"/>
    <col collapsed="false" customWidth="true" hidden="false" outlineLevel="0" max="9" min="9" style="0" width="20"/>
    <col collapsed="false" customWidth="true" hidden="false" outlineLevel="0" max="10" min="10" style="0" width="28"/>
  </cols>
  <sheetData>
    <row r="1" customFormat="false" ht="19.7" hidden="false" customHeight="false" outlineLevel="0" collapsed="false">
      <c r="A1" s="22" t="s">
        <v>102</v>
      </c>
    </row>
    <row r="2" customFormat="false" ht="15" hidden="false" customHeight="false" outlineLevel="0" collapsed="false">
      <c r="A2" s="2" t="s">
        <v>103</v>
      </c>
    </row>
    <row r="4" customFormat="false" ht="15" hidden="false" customHeight="false" outlineLevel="0" collapsed="false">
      <c r="A4" s="6" t="s">
        <v>104</v>
      </c>
      <c r="B4" s="6"/>
      <c r="C4" s="45" t="str">
        <f aca="false">'Start Here'!$B$15</f>
        <v>Spring Half Marathon (example)</v>
      </c>
      <c r="D4" s="45"/>
      <c r="E4" s="45"/>
      <c r="F4" s="45"/>
    </row>
    <row r="5" customFormat="false" ht="15" hidden="false" customHeight="false" outlineLevel="0" collapsed="false">
      <c r="A5" s="6" t="s">
        <v>21</v>
      </c>
      <c r="B5" s="6"/>
      <c r="C5" s="46" t="n">
        <f aca="false">'Start Here'!$B$16</f>
        <v>46502</v>
      </c>
      <c r="D5" s="46"/>
      <c r="E5" s="46"/>
      <c r="F5" s="46"/>
    </row>
    <row r="6" customFormat="false" ht="15" hidden="false" customHeight="false" outlineLevel="0" collapsed="false">
      <c r="A6" s="6" t="s">
        <v>105</v>
      </c>
      <c r="B6" s="6"/>
      <c r="C6" s="47" t="n">
        <f aca="true">MAX(0,'Start Here'!$B$16-TODAY())</f>
        <v>193</v>
      </c>
      <c r="D6" s="47"/>
      <c r="E6" s="47"/>
      <c r="F6" s="47"/>
    </row>
    <row r="7" customFormat="false" ht="15" hidden="false" customHeight="false" outlineLevel="0" collapsed="false">
      <c r="A7" s="6" t="s">
        <v>106</v>
      </c>
      <c r="B7" s="6"/>
      <c r="C7" s="45" t="str">
        <f aca="false">TEXT('Start Here'!$B$23,"0.00")&amp;" "&amp;'Start Here'!$B$13</f>
        <v>21.10 km</v>
      </c>
      <c r="D7" s="45"/>
      <c r="E7" s="45"/>
      <c r="F7" s="45"/>
    </row>
    <row r="8" customFormat="false" ht="15" hidden="false" customHeight="false" outlineLevel="0" collapsed="false">
      <c r="A8" s="6" t="s">
        <v>107</v>
      </c>
      <c r="B8" s="6"/>
      <c r="C8" s="48" t="n">
        <f aca="false">'Start Here'!$B$19</f>
        <v>0.0798611111111111</v>
      </c>
      <c r="D8" s="48"/>
      <c r="E8" s="48"/>
      <c r="F8" s="48"/>
    </row>
    <row r="9" customFormat="false" ht="15" hidden="false" customHeight="false" outlineLevel="0" collapsed="false">
      <c r="A9" s="6" t="s">
        <v>108</v>
      </c>
      <c r="B9" s="6"/>
      <c r="C9" s="45" t="str">
        <f aca="false">IF('Start Here'!$B$24="","",TEXT('Start Here'!$B$24,"[m]:ss")&amp;" per "&amp;IF('Start Here'!$B$13="miles","mile","km"))</f>
        <v>5:27 per km</v>
      </c>
      <c r="D9" s="45"/>
      <c r="E9" s="45"/>
      <c r="F9" s="45"/>
    </row>
    <row r="10" customFormat="false" ht="15" hidden="false" customHeight="false" outlineLevel="0" collapsed="false">
      <c r="A10" s="6" t="s">
        <v>109</v>
      </c>
      <c r="B10" s="6"/>
      <c r="C10" s="49" t="n">
        <f aca="false">'Start Here'!$B$20</f>
        <v>0.3125</v>
      </c>
      <c r="D10" s="49"/>
      <c r="E10" s="49"/>
      <c r="F10" s="49"/>
    </row>
    <row r="11" customFormat="false" ht="15" hidden="false" customHeight="false" outlineLevel="0" collapsed="false">
      <c r="A11" s="3" t="s">
        <v>110</v>
      </c>
      <c r="H11" s="3" t="s">
        <v>111</v>
      </c>
    </row>
    <row r="12" customFormat="false" ht="31.5" hidden="false" customHeight="true" outlineLevel="0" collapsed="false">
      <c r="A12" s="23" t="str">
        <f aca="false">IF('Start Here'!$B$13="miles","Mile","Km")&amp;" marker"</f>
        <v>Km marker</v>
      </c>
      <c r="B12" s="23" t="s">
        <v>112</v>
      </c>
      <c r="C12" s="23" t="str">
        <f aca="false">"Pace (per "&amp;IF('Start Here'!$B$13="miles","mile","km")&amp;")"</f>
        <v>Pace (per km)</v>
      </c>
      <c r="D12" s="23" t="s">
        <v>113</v>
      </c>
      <c r="E12" s="23" t="s">
        <v>114</v>
      </c>
      <c r="F12" s="23" t="s">
        <v>115</v>
      </c>
      <c r="H12" s="23" t="s">
        <v>116</v>
      </c>
      <c r="I12" s="23" t="s">
        <v>117</v>
      </c>
    </row>
    <row r="13" customFormat="false" ht="15" hidden="false" customHeight="false" outlineLevel="0" collapsed="false">
      <c r="A13" s="50" t="n">
        <f aca="false">IF(1-1&lt;'Start Here'!$B$23,MIN(1,'Start Here'!$B$23),"")</f>
        <v>1</v>
      </c>
      <c r="B13" s="51" t="n">
        <f aca="false">IF(A13="","",A13-0)</f>
        <v>1</v>
      </c>
      <c r="C13" s="52" t="n">
        <f aca="false">IF(A13="","",D13/B13)</f>
        <v>0.00378533528195602</v>
      </c>
      <c r="D13" s="53" t="n">
        <f aca="false">IF(A13="","",MAX(0,MIN(A13,'Start Here'!$B$23/2)-0)*('Start Here'!$B$24+'Start Here'!$B$21/172800)+(B13-MAX(0,MIN(A13,'Start Here'!$B$23/2)-0))*('Start Here'!$B$24-'Start Here'!$B$21/172800))</f>
        <v>0.00378533528195602</v>
      </c>
      <c r="E13" s="53" t="n">
        <f aca="false">IF(A13="","",SUM(D$13:D13))</f>
        <v>0.00378533528195602</v>
      </c>
      <c r="F13" s="54" t="n">
        <f aca="false">IF(A13="","",'Start Here'!$B$20+E13)</f>
        <v>0.316285335277778</v>
      </c>
      <c r="H13" s="26" t="s">
        <v>118</v>
      </c>
      <c r="I13" s="55"/>
    </row>
    <row r="14" customFormat="false" ht="15" hidden="false" customHeight="false" outlineLevel="0" collapsed="false">
      <c r="A14" s="50" t="n">
        <f aca="false">IF(2-1&lt;'Start Here'!$B$23,MIN(2,'Start Here'!$B$23),"")</f>
        <v>2</v>
      </c>
      <c r="B14" s="51" t="n">
        <f aca="false">IF(A14="","",A14-A13)</f>
        <v>1</v>
      </c>
      <c r="C14" s="52" t="n">
        <f aca="false">IF(A14="","",D14/B14)</f>
        <v>0.00378533528195602</v>
      </c>
      <c r="D14" s="53" t="n">
        <f aca="false">IF(A14="","",MAX(0,MIN(A14,'Start Here'!$B$23/2)-A13)*('Start Here'!$B$24+'Start Here'!$B$21/172800)+(B14-MAX(0,MIN(A14,'Start Here'!$B$23/2)-A13))*('Start Here'!$B$24-'Start Here'!$B$21/172800))</f>
        <v>0.00378533528195602</v>
      </c>
      <c r="E14" s="53" t="n">
        <f aca="false">IF(A14="","",SUM(D$13:D14))</f>
        <v>0.00757067056391204</v>
      </c>
      <c r="F14" s="54" t="n">
        <f aca="false">IF(A14="","",'Start Here'!$B$20+E14)</f>
        <v>0.32007067056713</v>
      </c>
      <c r="H14" s="26" t="s">
        <v>119</v>
      </c>
      <c r="I14" s="55"/>
    </row>
    <row r="15" customFormat="false" ht="15" hidden="false" customHeight="false" outlineLevel="0" collapsed="false">
      <c r="A15" s="50" t="n">
        <f aca="false">IF(3-1&lt;'Start Here'!$B$23,MIN(3,'Start Here'!$B$23),"")</f>
        <v>3</v>
      </c>
      <c r="B15" s="51" t="n">
        <f aca="false">IF(A15="","",A15-A14)</f>
        <v>1</v>
      </c>
      <c r="C15" s="52" t="n">
        <f aca="false">IF(A15="","",D15/B15)</f>
        <v>0.00378533528195602</v>
      </c>
      <c r="D15" s="53" t="n">
        <f aca="false">IF(A15="","",MAX(0,MIN(A15,'Start Here'!$B$23/2)-A14)*('Start Here'!$B$24+'Start Here'!$B$21/172800)+(B15-MAX(0,MIN(A15,'Start Here'!$B$23/2)-A14))*('Start Here'!$B$24-'Start Here'!$B$21/172800))</f>
        <v>0.00378533528195602</v>
      </c>
      <c r="E15" s="53" t="n">
        <f aca="false">IF(A15="","",SUM(D$13:D15))</f>
        <v>0.0113560058458681</v>
      </c>
      <c r="F15" s="54" t="n">
        <f aca="false">IF(A15="","",'Start Here'!$B$20+E15)</f>
        <v>0.323856005844907</v>
      </c>
      <c r="H15" s="26" t="s">
        <v>120</v>
      </c>
      <c r="I15" s="55"/>
    </row>
    <row r="16" customFormat="false" ht="15" hidden="false" customHeight="false" outlineLevel="0" collapsed="false">
      <c r="A16" s="50" t="n">
        <f aca="false">IF(4-1&lt;'Start Here'!$B$23,MIN(4,'Start Here'!$B$23),"")</f>
        <v>4</v>
      </c>
      <c r="B16" s="51" t="n">
        <f aca="false">IF(A16="","",A16-A15)</f>
        <v>1</v>
      </c>
      <c r="C16" s="52" t="n">
        <f aca="false">IF(A16="","",D16/B16)</f>
        <v>0.00378533528195602</v>
      </c>
      <c r="D16" s="53" t="n">
        <f aca="false">IF(A16="","",MAX(0,MIN(A16,'Start Here'!$B$23/2)-A15)*('Start Here'!$B$24+'Start Here'!$B$21/172800)+(B16-MAX(0,MIN(A16,'Start Here'!$B$23/2)-A15))*('Start Here'!$B$24-'Start Here'!$B$21/172800))</f>
        <v>0.00378533528195602</v>
      </c>
      <c r="E16" s="53" t="n">
        <f aca="false">IF(A16="","",SUM(D$13:D16))</f>
        <v>0.0151413411278241</v>
      </c>
      <c r="F16" s="54" t="n">
        <f aca="false">IF(A16="","",'Start Here'!$B$20+E16)</f>
        <v>0.327641341122685</v>
      </c>
      <c r="H16" s="26" t="s">
        <v>121</v>
      </c>
      <c r="I16" s="55"/>
    </row>
    <row r="17" customFormat="false" ht="15" hidden="false" customHeight="false" outlineLevel="0" collapsed="false">
      <c r="A17" s="50" t="n">
        <f aca="false">IF(5-1&lt;'Start Here'!$B$23,MIN(5,'Start Here'!$B$23),"")</f>
        <v>5</v>
      </c>
      <c r="B17" s="51" t="n">
        <f aca="false">IF(A17="","",A17-A16)</f>
        <v>1</v>
      </c>
      <c r="C17" s="52" t="n">
        <f aca="false">IF(A17="","",D17/B17)</f>
        <v>0.00378533528195602</v>
      </c>
      <c r="D17" s="53" t="n">
        <f aca="false">IF(A17="","",MAX(0,MIN(A17,'Start Here'!$B$23/2)-A16)*('Start Here'!$B$24+'Start Here'!$B$21/172800)+(B17-MAX(0,MIN(A17,'Start Here'!$B$23/2)-A16))*('Start Here'!$B$24-'Start Here'!$B$21/172800))</f>
        <v>0.00378533528195602</v>
      </c>
      <c r="E17" s="53" t="n">
        <f aca="false">IF(A17="","",SUM(D$13:D17))</f>
        <v>0.0189266764097801</v>
      </c>
      <c r="F17" s="54" t="n">
        <f aca="false">IF(A17="","",'Start Here'!$B$20+E17)</f>
        <v>0.331426676412037</v>
      </c>
      <c r="H17" s="26" t="s">
        <v>122</v>
      </c>
      <c r="I17" s="55"/>
    </row>
    <row r="18" customFormat="false" ht="15" hidden="false" customHeight="false" outlineLevel="0" collapsed="false">
      <c r="A18" s="50" t="n">
        <f aca="false">IF(6-1&lt;'Start Here'!$B$23,MIN(6,'Start Here'!$B$23),"")</f>
        <v>6</v>
      </c>
      <c r="B18" s="51" t="n">
        <f aca="false">IF(A18="","",A18-A17)</f>
        <v>1</v>
      </c>
      <c r="C18" s="52" t="n">
        <f aca="false">IF(A18="","",D18/B18)</f>
        <v>0.00378533528195602</v>
      </c>
      <c r="D18" s="53" t="n">
        <f aca="false">IF(A18="","",MAX(0,MIN(A18,'Start Here'!$B$23/2)-A17)*('Start Here'!$B$24+'Start Here'!$B$21/172800)+(B18-MAX(0,MIN(A18,'Start Here'!$B$23/2)-A17))*('Start Here'!$B$24-'Start Here'!$B$21/172800))</f>
        <v>0.00378533528195602</v>
      </c>
      <c r="E18" s="53" t="n">
        <f aca="false">IF(A18="","",SUM(D$13:D18))</f>
        <v>0.0227120116917361</v>
      </c>
      <c r="F18" s="54" t="n">
        <f aca="false">IF(A18="","",'Start Here'!$B$20+E18)</f>
        <v>0.335212011689815</v>
      </c>
      <c r="H18" s="26" t="s">
        <v>123</v>
      </c>
      <c r="I18" s="55"/>
    </row>
    <row r="19" customFormat="false" ht="15" hidden="false" customHeight="false" outlineLevel="0" collapsed="false">
      <c r="A19" s="50" t="n">
        <f aca="false">IF(7-1&lt;'Start Here'!$B$23,MIN(7,'Start Here'!$B$23),"")</f>
        <v>7</v>
      </c>
      <c r="B19" s="51" t="n">
        <f aca="false">IF(A19="","",A19-A18)</f>
        <v>1</v>
      </c>
      <c r="C19" s="52" t="n">
        <f aca="false">IF(A19="","",D19/B19)</f>
        <v>0.00378533528195602</v>
      </c>
      <c r="D19" s="53" t="n">
        <f aca="false">IF(A19="","",MAX(0,MIN(A19,'Start Here'!$B$23/2)-A18)*('Start Here'!$B$24+'Start Here'!$B$21/172800)+(B19-MAX(0,MIN(A19,'Start Here'!$B$23/2)-A18))*('Start Here'!$B$24-'Start Here'!$B$21/172800))</f>
        <v>0.00378533528195602</v>
      </c>
      <c r="E19" s="53" t="n">
        <f aca="false">IF(A19="","",SUM(D$13:D19))</f>
        <v>0.0264973469736921</v>
      </c>
      <c r="F19" s="54" t="n">
        <f aca="false">IF(A19="","",'Start Here'!$B$20+E19)</f>
        <v>0.338997346979167</v>
      </c>
      <c r="H19" s="26" t="s">
        <v>124</v>
      </c>
      <c r="I19" s="55"/>
    </row>
    <row r="20" customFormat="false" ht="15" hidden="false" customHeight="false" outlineLevel="0" collapsed="false">
      <c r="A20" s="50" t="n">
        <f aca="false">IF(8-1&lt;'Start Here'!$B$23,MIN(8,'Start Here'!$B$23),"")</f>
        <v>8</v>
      </c>
      <c r="B20" s="51" t="n">
        <f aca="false">IF(A20="","",A20-A19)</f>
        <v>1</v>
      </c>
      <c r="C20" s="52" t="n">
        <f aca="false">IF(A20="","",D20/B20)</f>
        <v>0.00378533528195602</v>
      </c>
      <c r="D20" s="53" t="n">
        <f aca="false">IF(A20="","",MAX(0,MIN(A20,'Start Here'!$B$23/2)-A19)*('Start Here'!$B$24+'Start Here'!$B$21/172800)+(B20-MAX(0,MIN(A20,'Start Here'!$B$23/2)-A19))*('Start Here'!$B$24-'Start Here'!$B$21/172800))</f>
        <v>0.00378533528195602</v>
      </c>
      <c r="E20" s="53" t="n">
        <f aca="false">IF(A20="","",SUM(D$13:D20))</f>
        <v>0.0302826822556481</v>
      </c>
      <c r="F20" s="54" t="n">
        <f aca="false">IF(A20="","",'Start Here'!$B$20+E20)</f>
        <v>0.342782682256944</v>
      </c>
      <c r="H20" s="26" t="s">
        <v>125</v>
      </c>
      <c r="I20" s="55"/>
    </row>
    <row r="21" customFormat="false" ht="15" hidden="false" customHeight="false" outlineLevel="0" collapsed="false">
      <c r="A21" s="50" t="n">
        <f aca="false">IF(9-1&lt;'Start Here'!$B$23,MIN(9,'Start Here'!$B$23),"")</f>
        <v>9</v>
      </c>
      <c r="B21" s="51" t="n">
        <f aca="false">IF(A21="","",A21-A20)</f>
        <v>1</v>
      </c>
      <c r="C21" s="52" t="n">
        <f aca="false">IF(A21="","",D21/B21)</f>
        <v>0.00378533528195602</v>
      </c>
      <c r="D21" s="53" t="n">
        <f aca="false">IF(A21="","",MAX(0,MIN(A21,'Start Here'!$B$23/2)-A20)*('Start Here'!$B$24+'Start Here'!$B$21/172800)+(B21-MAX(0,MIN(A21,'Start Here'!$B$23/2)-A20))*('Start Here'!$B$24-'Start Here'!$B$21/172800))</f>
        <v>0.00378533528195602</v>
      </c>
      <c r="E21" s="53" t="n">
        <f aca="false">IF(A21="","",SUM(D$13:D21))</f>
        <v>0.0340680175376042</v>
      </c>
      <c r="F21" s="54" t="n">
        <f aca="false">IF(A21="","",'Start Here'!$B$20+E21)</f>
        <v>0.346568017534722</v>
      </c>
      <c r="H21" s="26" t="s">
        <v>126</v>
      </c>
      <c r="I21" s="55"/>
    </row>
    <row r="22" customFormat="false" ht="15" hidden="false" customHeight="false" outlineLevel="0" collapsed="false">
      <c r="A22" s="50" t="n">
        <f aca="false">IF(10-1&lt;'Start Here'!$B$23,MIN(10,'Start Here'!$B$23),"")</f>
        <v>10</v>
      </c>
      <c r="B22" s="51" t="n">
        <f aca="false">IF(A22="","",A22-A21)</f>
        <v>1</v>
      </c>
      <c r="C22" s="52" t="n">
        <f aca="false">IF(A22="","",D22/B22)</f>
        <v>0.00378533528195602</v>
      </c>
      <c r="D22" s="53" t="n">
        <f aca="false">IF(A22="","",MAX(0,MIN(A22,'Start Here'!$B$23/2)-A21)*('Start Here'!$B$24+'Start Here'!$B$21/172800)+(B22-MAX(0,MIN(A22,'Start Here'!$B$23/2)-A21))*('Start Here'!$B$24-'Start Here'!$B$21/172800))</f>
        <v>0.00378533528195602</v>
      </c>
      <c r="E22" s="53" t="n">
        <f aca="false">IF(A22="","",SUM(D$13:D22))</f>
        <v>0.0378533528195602</v>
      </c>
      <c r="F22" s="54" t="n">
        <f aca="false">IF(A22="","",'Start Here'!$B$20+E22)</f>
        <v>0.350353352824074</v>
      </c>
      <c r="H22" s="26" t="s">
        <v>127</v>
      </c>
      <c r="I22" s="55"/>
    </row>
    <row r="23" customFormat="false" ht="15" hidden="false" customHeight="false" outlineLevel="0" collapsed="false">
      <c r="A23" s="50" t="n">
        <f aca="false">IF(11-1&lt;'Start Here'!$B$23,MIN(11,'Start Here'!$B$23),"")</f>
        <v>11</v>
      </c>
      <c r="B23" s="51" t="n">
        <f aca="false">IF(A23="","",A23-A22)</f>
        <v>1</v>
      </c>
      <c r="C23" s="52" t="n">
        <f aca="false">IF(A23="","",D23/B23)</f>
        <v>0.00378533528195602</v>
      </c>
      <c r="D23" s="53" t="n">
        <f aca="false">IF(A23="","",MAX(0,MIN(A23,'Start Here'!$B$23/2)-A22)*('Start Here'!$B$24+'Start Here'!$B$21/172800)+(B23-MAX(0,MIN(A23,'Start Here'!$B$23/2)-A22))*('Start Here'!$B$24-'Start Here'!$B$21/172800))</f>
        <v>0.00378533528195602</v>
      </c>
      <c r="E23" s="53" t="n">
        <f aca="false">IF(A23="","",SUM(D$13:D23))</f>
        <v>0.0416386881015162</v>
      </c>
      <c r="F23" s="54" t="n">
        <f aca="false">IF(A23="","",'Start Here'!$B$20+E23)</f>
        <v>0.354138688101852</v>
      </c>
      <c r="H23" s="26" t="s">
        <v>128</v>
      </c>
      <c r="I23" s="55"/>
    </row>
    <row r="24" customFormat="false" ht="15" hidden="false" customHeight="false" outlineLevel="0" collapsed="false">
      <c r="A24" s="50" t="n">
        <f aca="false">IF(12-1&lt;'Start Here'!$B$23,MIN(12,'Start Here'!$B$23),"")</f>
        <v>12</v>
      </c>
      <c r="B24" s="51" t="n">
        <f aca="false">IF(A24="","",A24-A23)</f>
        <v>1</v>
      </c>
      <c r="C24" s="52" t="n">
        <f aca="false">IF(A24="","",D24/B24)</f>
        <v>0.00378533528195602</v>
      </c>
      <c r="D24" s="53" t="n">
        <f aca="false">IF(A24="","",MAX(0,MIN(A24,'Start Here'!$B$23/2)-A23)*('Start Here'!$B$24+'Start Here'!$B$21/172800)+(B24-MAX(0,MIN(A24,'Start Here'!$B$23/2)-A23))*('Start Here'!$B$24-'Start Here'!$B$21/172800))</f>
        <v>0.00378533528195602</v>
      </c>
      <c r="E24" s="53" t="n">
        <f aca="false">IF(A24="","",SUM(D$13:D24))</f>
        <v>0.0454240233834722</v>
      </c>
      <c r="F24" s="54" t="n">
        <f aca="false">IF(A24="","",'Start Here'!$B$20+E24)</f>
        <v>0.35792402337963</v>
      </c>
      <c r="H24" s="26" t="s">
        <v>129</v>
      </c>
      <c r="I24" s="55"/>
    </row>
    <row r="25" customFormat="false" ht="15" hidden="false" customHeight="false" outlineLevel="0" collapsed="false">
      <c r="A25" s="50" t="n">
        <f aca="false">IF(13-1&lt;'Start Here'!$B$23,MIN(13,'Start Here'!$B$23),"")</f>
        <v>13</v>
      </c>
      <c r="B25" s="51" t="n">
        <f aca="false">IF(A25="","",A25-A24)</f>
        <v>1</v>
      </c>
      <c r="C25" s="52" t="n">
        <f aca="false">IF(A25="","",D25/B25)</f>
        <v>0.00378533528195602</v>
      </c>
      <c r="D25" s="53" t="n">
        <f aca="false">IF(A25="","",MAX(0,MIN(A25,'Start Here'!$B$23/2)-A24)*('Start Here'!$B$24+'Start Here'!$B$21/172800)+(B25-MAX(0,MIN(A25,'Start Here'!$B$23/2)-A24))*('Start Here'!$B$24-'Start Here'!$B$21/172800))</f>
        <v>0.00378533528195602</v>
      </c>
      <c r="E25" s="53" t="n">
        <f aca="false">IF(A25="","",SUM(D$13:D25))</f>
        <v>0.0492093586654282</v>
      </c>
      <c r="F25" s="54" t="n">
        <f aca="false">IF(A25="","",'Start Here'!$B$20+E25)</f>
        <v>0.361709358668982</v>
      </c>
      <c r="H25" s="26" t="s">
        <v>130</v>
      </c>
      <c r="I25" s="55"/>
    </row>
    <row r="26" customFormat="false" ht="15" hidden="false" customHeight="false" outlineLevel="0" collapsed="false">
      <c r="A26" s="50" t="n">
        <f aca="false">IF(14-1&lt;'Start Here'!$B$23,MIN(14,'Start Here'!$B$23),"")</f>
        <v>14</v>
      </c>
      <c r="B26" s="51" t="n">
        <f aca="false">IF(A26="","",A26-A25)</f>
        <v>1</v>
      </c>
      <c r="C26" s="52" t="n">
        <f aca="false">IF(A26="","",D26/B26)</f>
        <v>0.00378533528195602</v>
      </c>
      <c r="D26" s="53" t="n">
        <f aca="false">IF(A26="","",MAX(0,MIN(A26,'Start Here'!$B$23/2)-A25)*('Start Here'!$B$24+'Start Here'!$B$21/172800)+(B26-MAX(0,MIN(A26,'Start Here'!$B$23/2)-A25))*('Start Here'!$B$24-'Start Here'!$B$21/172800))</f>
        <v>0.00378533528195602</v>
      </c>
      <c r="E26" s="53" t="n">
        <f aca="false">IF(A26="","",SUM(D$13:D26))</f>
        <v>0.0529946939473843</v>
      </c>
      <c r="F26" s="54" t="n">
        <f aca="false">IF(A26="","",'Start Here'!$B$20+E26)</f>
        <v>0.365494693946759</v>
      </c>
      <c r="H26" s="26" t="s">
        <v>131</v>
      </c>
      <c r="I26" s="55"/>
    </row>
    <row r="27" customFormat="false" ht="15" hidden="false" customHeight="false" outlineLevel="0" collapsed="false">
      <c r="A27" s="50" t="n">
        <f aca="false">IF(15-1&lt;'Start Here'!$B$23,MIN(15,'Start Here'!$B$23),"")</f>
        <v>15</v>
      </c>
      <c r="B27" s="51" t="n">
        <f aca="false">IF(A27="","",A27-A26)</f>
        <v>1</v>
      </c>
      <c r="C27" s="52" t="n">
        <f aca="false">IF(A27="","",D27/B27)</f>
        <v>0.00378533528195602</v>
      </c>
      <c r="D27" s="53" t="n">
        <f aca="false">IF(A27="","",MAX(0,MIN(A27,'Start Here'!$B$23/2)-A26)*('Start Here'!$B$24+'Start Here'!$B$21/172800)+(B27-MAX(0,MIN(A27,'Start Here'!$B$23/2)-A26))*('Start Here'!$B$24-'Start Here'!$B$21/172800))</f>
        <v>0.00378533528195602</v>
      </c>
      <c r="E27" s="53" t="n">
        <f aca="false">IF(A27="","",SUM(D$13:D27))</f>
        <v>0.0567800292293403</v>
      </c>
      <c r="F27" s="54" t="n">
        <f aca="false">IF(A27="","",'Start Here'!$B$20+E27)</f>
        <v>0.369280029224537</v>
      </c>
      <c r="H27" s="26" t="s">
        <v>132</v>
      </c>
      <c r="I27" s="55"/>
    </row>
    <row r="28" customFormat="false" ht="15" hidden="false" customHeight="false" outlineLevel="0" collapsed="false">
      <c r="A28" s="50" t="n">
        <f aca="false">IF(16-1&lt;'Start Here'!$B$23,MIN(16,'Start Here'!$B$23),"")</f>
        <v>16</v>
      </c>
      <c r="B28" s="51" t="n">
        <f aca="false">IF(A28="","",A28-A27)</f>
        <v>1</v>
      </c>
      <c r="C28" s="52" t="n">
        <f aca="false">IF(A28="","",D28/B28)</f>
        <v>0.00378533528195602</v>
      </c>
      <c r="D28" s="53" t="n">
        <f aca="false">IF(A28="","",MAX(0,MIN(A28,'Start Here'!$B$23/2)-A27)*('Start Here'!$B$24+'Start Here'!$B$21/172800)+(B28-MAX(0,MIN(A28,'Start Here'!$B$23/2)-A27))*('Start Here'!$B$24-'Start Here'!$B$21/172800))</f>
        <v>0.00378533528195602</v>
      </c>
      <c r="E28" s="53" t="n">
        <f aca="false">IF(A28="","",SUM(D$13:D28))</f>
        <v>0.0605653645112963</v>
      </c>
      <c r="F28" s="54" t="n">
        <f aca="false">IF(A28="","",'Start Here'!$B$20+E28)</f>
        <v>0.373065364513889</v>
      </c>
      <c r="H28" s="26" t="s">
        <v>133</v>
      </c>
      <c r="I28" s="55"/>
    </row>
    <row r="29" customFormat="false" ht="15" hidden="false" customHeight="false" outlineLevel="0" collapsed="false">
      <c r="A29" s="50" t="n">
        <f aca="false">IF(17-1&lt;'Start Here'!$B$23,MIN(17,'Start Here'!$B$23),"")</f>
        <v>17</v>
      </c>
      <c r="B29" s="51" t="n">
        <f aca="false">IF(A29="","",A29-A28)</f>
        <v>1</v>
      </c>
      <c r="C29" s="52" t="n">
        <f aca="false">IF(A29="","",D29/B29)</f>
        <v>0.00378533528195602</v>
      </c>
      <c r="D29" s="53" t="n">
        <f aca="false">IF(A29="","",MAX(0,MIN(A29,'Start Here'!$B$23/2)-A28)*('Start Here'!$B$24+'Start Here'!$B$21/172800)+(B29-MAX(0,MIN(A29,'Start Here'!$B$23/2)-A28))*('Start Here'!$B$24-'Start Here'!$B$21/172800))</f>
        <v>0.00378533528195602</v>
      </c>
      <c r="E29" s="53" t="n">
        <f aca="false">IF(A29="","",SUM(D$13:D29))</f>
        <v>0.0643506997932523</v>
      </c>
      <c r="F29" s="54" t="n">
        <f aca="false">IF(A29="","",'Start Here'!$B$20+E29)</f>
        <v>0.376850699791667</v>
      </c>
      <c r="H29" s="26" t="s">
        <v>134</v>
      </c>
      <c r="I29" s="55"/>
    </row>
    <row r="30" customFormat="false" ht="15" hidden="false" customHeight="false" outlineLevel="0" collapsed="false">
      <c r="A30" s="50" t="n">
        <f aca="false">IF(18-1&lt;'Start Here'!$B$23,MIN(18,'Start Here'!$B$23),"")</f>
        <v>18</v>
      </c>
      <c r="B30" s="51" t="n">
        <f aca="false">IF(A30="","",A30-A29)</f>
        <v>1</v>
      </c>
      <c r="C30" s="52" t="n">
        <f aca="false">IF(A30="","",D30/B30)</f>
        <v>0.00378533528195602</v>
      </c>
      <c r="D30" s="53" t="n">
        <f aca="false">IF(A30="","",MAX(0,MIN(A30,'Start Here'!$B$23/2)-A29)*('Start Here'!$B$24+'Start Here'!$B$21/172800)+(B30-MAX(0,MIN(A30,'Start Here'!$B$23/2)-A29))*('Start Here'!$B$24-'Start Here'!$B$21/172800))</f>
        <v>0.00378533528195602</v>
      </c>
      <c r="E30" s="53" t="n">
        <f aca="false">IF(A30="","",SUM(D$13:D30))</f>
        <v>0.0681360350752083</v>
      </c>
      <c r="F30" s="54" t="n">
        <f aca="false">IF(A30="","",'Start Here'!$B$20+E30)</f>
        <v>0.380636035069444</v>
      </c>
      <c r="H30" s="26" t="s">
        <v>135</v>
      </c>
      <c r="I30" s="55"/>
    </row>
    <row r="31" customFormat="false" ht="15" hidden="false" customHeight="false" outlineLevel="0" collapsed="false">
      <c r="A31" s="50" t="n">
        <f aca="false">IF(19-1&lt;'Start Here'!$B$23,MIN(19,'Start Here'!$B$23),"")</f>
        <v>19</v>
      </c>
      <c r="B31" s="51" t="n">
        <f aca="false">IF(A31="","",A31-A30)</f>
        <v>1</v>
      </c>
      <c r="C31" s="52" t="n">
        <f aca="false">IF(A31="","",D31/B31)</f>
        <v>0.00378533528195602</v>
      </c>
      <c r="D31" s="53" t="n">
        <f aca="false">IF(A31="","",MAX(0,MIN(A31,'Start Here'!$B$23/2)-A30)*('Start Here'!$B$24+'Start Here'!$B$21/172800)+(B31-MAX(0,MIN(A31,'Start Here'!$B$23/2)-A30))*('Start Here'!$B$24-'Start Here'!$B$21/172800))</f>
        <v>0.00378533528195602</v>
      </c>
      <c r="E31" s="53" t="n">
        <f aca="false">IF(A31="","",SUM(D$13:D31))</f>
        <v>0.0719213703571643</v>
      </c>
      <c r="F31" s="54" t="n">
        <f aca="false">IF(A31="","",'Start Here'!$B$20+E31)</f>
        <v>0.384421370358796</v>
      </c>
      <c r="H31" s="6" t="s">
        <v>136</v>
      </c>
      <c r="I31" s="56" t="str">
        <f aca="false">COUNTIF(I13:I30,"Yes")&amp;" of "&amp;COUNTA(H13:H30)</f>
        <v>0 of 18</v>
      </c>
    </row>
    <row r="32" customFormat="false" ht="15" hidden="false" customHeight="false" outlineLevel="0" collapsed="false">
      <c r="A32" s="50" t="n">
        <f aca="false">IF(20-1&lt;'Start Here'!$B$23,MIN(20,'Start Here'!$B$23),"")</f>
        <v>20</v>
      </c>
      <c r="B32" s="51" t="n">
        <f aca="false">IF(A32="","",A32-A31)</f>
        <v>1</v>
      </c>
      <c r="C32" s="52" t="n">
        <f aca="false">IF(A32="","",D32/B32)</f>
        <v>0.00378533528195602</v>
      </c>
      <c r="D32" s="53" t="n">
        <f aca="false">IF(A32="","",MAX(0,MIN(A32,'Start Here'!$B$23/2)-A31)*('Start Here'!$B$24+'Start Here'!$B$21/172800)+(B32-MAX(0,MIN(A32,'Start Here'!$B$23/2)-A31))*('Start Here'!$B$24-'Start Here'!$B$21/172800))</f>
        <v>0.00378533528195602</v>
      </c>
      <c r="E32" s="53" t="n">
        <f aca="false">IF(A32="","",SUM(D$13:D32))</f>
        <v>0.0757067056391204</v>
      </c>
      <c r="F32" s="54" t="n">
        <f aca="false">IF(A32="","",'Start Here'!$B$20+E32)</f>
        <v>0.388206705636574</v>
      </c>
    </row>
    <row r="33" customFormat="false" ht="15" hidden="false" customHeight="false" outlineLevel="0" collapsed="false">
      <c r="A33" s="50" t="n">
        <f aca="false">IF(21-1&lt;'Start Here'!$B$23,MIN(21,'Start Here'!$B$23),"")</f>
        <v>21</v>
      </c>
      <c r="B33" s="51" t="n">
        <f aca="false">IF(A33="","",A33-A32)</f>
        <v>1</v>
      </c>
      <c r="C33" s="52" t="n">
        <f aca="false">IF(A33="","",D33/B33)</f>
        <v>0.00378533528195602</v>
      </c>
      <c r="D33" s="53" t="n">
        <f aca="false">IF(A33="","",MAX(0,MIN(A33,'Start Here'!$B$23/2)-A32)*('Start Here'!$B$24+'Start Here'!$B$21/172800)+(B33-MAX(0,MIN(A33,'Start Here'!$B$23/2)-A32))*('Start Here'!$B$24-'Start Here'!$B$21/172800))</f>
        <v>0.00378533528195602</v>
      </c>
      <c r="E33" s="53" t="n">
        <f aca="false">IF(A33="","",SUM(D$13:D33))</f>
        <v>0.0794920409210764</v>
      </c>
      <c r="F33" s="54" t="n">
        <f aca="false">IF(A33="","",'Start Here'!$B$20+E33)</f>
        <v>0.391992040925926</v>
      </c>
    </row>
    <row r="34" customFormat="false" ht="15" hidden="false" customHeight="false" outlineLevel="0" collapsed="false">
      <c r="A34" s="50" t="n">
        <f aca="false">IF(22-1&lt;'Start Here'!$B$23,MIN(22,'Start Here'!$B$23),"")</f>
        <v>21.0975</v>
      </c>
      <c r="B34" s="51" t="n">
        <f aca="false">IF(A34="","",A34-A33)</f>
        <v>0.0975000000000001</v>
      </c>
      <c r="C34" s="52" t="n">
        <f aca="false">IF(A34="","",D34/B34)</f>
        <v>0.00378533528195602</v>
      </c>
      <c r="D34" s="53" t="n">
        <f aca="false">IF(A34="","",MAX(0,MIN(A34,'Start Here'!$B$23/2)-A33)*('Start Here'!$B$24+'Start Here'!$B$21/172800)+(B34-MAX(0,MIN(A34,'Start Here'!$B$23/2)-A33))*('Start Here'!$B$24-'Start Here'!$B$21/172800))</f>
        <v>0.000369070189990712</v>
      </c>
      <c r="E34" s="53" t="n">
        <f aca="false">IF(A34="","",SUM(D$13:D34))</f>
        <v>0.0798611111110671</v>
      </c>
      <c r="F34" s="54" t="n">
        <f aca="false">IF(A34="","",'Start Here'!$B$20+E34)</f>
        <v>0.392361111111111</v>
      </c>
      <c r="H34" s="3" t="s">
        <v>137</v>
      </c>
    </row>
    <row r="35" customFormat="false" ht="21.75" hidden="false" customHeight="true" outlineLevel="0" collapsed="false">
      <c r="A35" s="50" t="str">
        <f aca="false">IF(23-1&lt;'Start Here'!$B$23,MIN(23,'Start Here'!$B$23),"")</f>
        <v/>
      </c>
      <c r="B35" s="51" t="str">
        <f aca="false">IF(A35="","",A35-A34)</f>
        <v/>
      </c>
      <c r="C35" s="52" t="str">
        <f aca="false">IF(A35="","",D35/B35)</f>
        <v/>
      </c>
      <c r="D35" s="53" t="str">
        <f aca="false">IF(A35="","",MAX(0,MIN(A35,'Start Here'!$B$23/2)-A34)*('Start Here'!$B$24+'Start Here'!$B$21/172800)+(B35-MAX(0,MIN(A35,'Start Here'!$B$23/2)-A34))*('Start Here'!$B$24-'Start Here'!$B$21/172800))</f>
        <v/>
      </c>
      <c r="E35" s="53" t="str">
        <f aca="false">IF(A35="","",SUM(D$13:D35))</f>
        <v/>
      </c>
      <c r="F35" s="54" t="str">
        <f aca="false">IF(A35="","",'Start Here'!$B$20+E35)</f>
        <v/>
      </c>
      <c r="H35" s="23" t="s">
        <v>138</v>
      </c>
      <c r="I35" s="23" t="s">
        <v>139</v>
      </c>
      <c r="J35" s="23" t="s">
        <v>54</v>
      </c>
    </row>
    <row r="36" customFormat="false" ht="15" hidden="false" customHeight="false" outlineLevel="0" collapsed="false">
      <c r="A36" s="50" t="str">
        <f aca="false">IF(24-1&lt;'Start Here'!$B$23,MIN(24,'Start Here'!$B$23),"")</f>
        <v/>
      </c>
      <c r="B36" s="51" t="str">
        <f aca="false">IF(A36="","",A36-A35)</f>
        <v/>
      </c>
      <c r="C36" s="52" t="str">
        <f aca="false">IF(A36="","",D36/B36)</f>
        <v/>
      </c>
      <c r="D36" s="53" t="str">
        <f aca="false">IF(A36="","",MAX(0,MIN(A36,'Start Here'!$B$23/2)-A35)*('Start Here'!$B$24+'Start Here'!$B$21/172800)+(B36-MAX(0,MIN(A36,'Start Here'!$B$23/2)-A35))*('Start Here'!$B$24-'Start Here'!$B$21/172800))</f>
        <v/>
      </c>
      <c r="E36" s="53" t="str">
        <f aca="false">IF(A36="","",SUM(D$13:D36))</f>
        <v/>
      </c>
      <c r="F36" s="54" t="str">
        <f aca="false">IF(A36="","",'Start Here'!$B$20+E36)</f>
        <v/>
      </c>
      <c r="H36" s="57" t="s">
        <v>140</v>
      </c>
      <c r="I36" s="57" t="s">
        <v>141</v>
      </c>
      <c r="J36" s="57" t="s">
        <v>142</v>
      </c>
    </row>
    <row r="37" customFormat="false" ht="15" hidden="false" customHeight="false" outlineLevel="0" collapsed="false">
      <c r="A37" s="50" t="str">
        <f aca="false">IF(25-1&lt;'Start Here'!$B$23,MIN(25,'Start Here'!$B$23),"")</f>
        <v/>
      </c>
      <c r="B37" s="51" t="str">
        <f aca="false">IF(A37="","",A37-A36)</f>
        <v/>
      </c>
      <c r="C37" s="52" t="str">
        <f aca="false">IF(A37="","",D37/B37)</f>
        <v/>
      </c>
      <c r="D37" s="53" t="str">
        <f aca="false">IF(A37="","",MAX(0,MIN(A37,'Start Here'!$B$23/2)-A36)*('Start Here'!$B$24+'Start Here'!$B$21/172800)+(B37-MAX(0,MIN(A37,'Start Here'!$B$23/2)-A36))*('Start Here'!$B$24-'Start Here'!$B$21/172800))</f>
        <v/>
      </c>
      <c r="E37" s="53" t="str">
        <f aca="false">IF(A37="","",SUM(D$13:D37))</f>
        <v/>
      </c>
      <c r="F37" s="54" t="str">
        <f aca="false">IF(A37="","",'Start Here'!$B$20+E37)</f>
        <v/>
      </c>
      <c r="H37" s="26"/>
      <c r="I37" s="26"/>
      <c r="J37" s="26"/>
    </row>
    <row r="38" customFormat="false" ht="15" hidden="false" customHeight="false" outlineLevel="0" collapsed="false">
      <c r="A38" s="50" t="str">
        <f aca="false">IF(26-1&lt;'Start Here'!$B$23,MIN(26,'Start Here'!$B$23),"")</f>
        <v/>
      </c>
      <c r="B38" s="51" t="str">
        <f aca="false">IF(A38="","",A38-A37)</f>
        <v/>
      </c>
      <c r="C38" s="52" t="str">
        <f aca="false">IF(A38="","",D38/B38)</f>
        <v/>
      </c>
      <c r="D38" s="53" t="str">
        <f aca="false">IF(A38="","",MAX(0,MIN(A38,'Start Here'!$B$23/2)-A37)*('Start Here'!$B$24+'Start Here'!$B$21/172800)+(B38-MAX(0,MIN(A38,'Start Here'!$B$23/2)-A37))*('Start Here'!$B$24-'Start Here'!$B$21/172800))</f>
        <v/>
      </c>
      <c r="E38" s="53" t="str">
        <f aca="false">IF(A38="","",SUM(D$13:D38))</f>
        <v/>
      </c>
      <c r="F38" s="54" t="str">
        <f aca="false">IF(A38="","",'Start Here'!$B$20+E38)</f>
        <v/>
      </c>
      <c r="H38" s="26"/>
      <c r="I38" s="26"/>
      <c r="J38" s="26"/>
    </row>
    <row r="39" customFormat="false" ht="15" hidden="false" customHeight="false" outlineLevel="0" collapsed="false">
      <c r="A39" s="50" t="str">
        <f aca="false">IF(27-1&lt;'Start Here'!$B$23,MIN(27,'Start Here'!$B$23),"")</f>
        <v/>
      </c>
      <c r="B39" s="51" t="str">
        <f aca="false">IF(A39="","",A39-A38)</f>
        <v/>
      </c>
      <c r="C39" s="52" t="str">
        <f aca="false">IF(A39="","",D39/B39)</f>
        <v/>
      </c>
      <c r="D39" s="53" t="str">
        <f aca="false">IF(A39="","",MAX(0,MIN(A39,'Start Here'!$B$23/2)-A38)*('Start Here'!$B$24+'Start Here'!$B$21/172800)+(B39-MAX(0,MIN(A39,'Start Here'!$B$23/2)-A38))*('Start Here'!$B$24-'Start Here'!$B$21/172800))</f>
        <v/>
      </c>
      <c r="E39" s="53" t="str">
        <f aca="false">IF(A39="","",SUM(D$13:D39))</f>
        <v/>
      </c>
      <c r="F39" s="54" t="str">
        <f aca="false">IF(A39="","",'Start Here'!$B$20+E39)</f>
        <v/>
      </c>
      <c r="H39" s="26"/>
      <c r="I39" s="26"/>
      <c r="J39" s="26"/>
    </row>
    <row r="40" customFormat="false" ht="15" hidden="false" customHeight="false" outlineLevel="0" collapsed="false">
      <c r="A40" s="50" t="str">
        <f aca="false">IF(28-1&lt;'Start Here'!$B$23,MIN(28,'Start Here'!$B$23),"")</f>
        <v/>
      </c>
      <c r="B40" s="51" t="str">
        <f aca="false">IF(A40="","",A40-A39)</f>
        <v/>
      </c>
      <c r="C40" s="52" t="str">
        <f aca="false">IF(A40="","",D40/B40)</f>
        <v/>
      </c>
      <c r="D40" s="53" t="str">
        <f aca="false">IF(A40="","",MAX(0,MIN(A40,'Start Here'!$B$23/2)-A39)*('Start Here'!$B$24+'Start Here'!$B$21/172800)+(B40-MAX(0,MIN(A40,'Start Here'!$B$23/2)-A39))*('Start Here'!$B$24-'Start Here'!$B$21/172800))</f>
        <v/>
      </c>
      <c r="E40" s="53" t="str">
        <f aca="false">IF(A40="","",SUM(D$13:D40))</f>
        <v/>
      </c>
      <c r="F40" s="54" t="str">
        <f aca="false">IF(A40="","",'Start Here'!$B$20+E40)</f>
        <v/>
      </c>
      <c r="H40" s="26"/>
      <c r="I40" s="26"/>
      <c r="J40" s="26"/>
    </row>
    <row r="41" customFormat="false" ht="15" hidden="false" customHeight="false" outlineLevel="0" collapsed="false">
      <c r="A41" s="50" t="str">
        <f aca="false">IF(29-1&lt;'Start Here'!$B$23,MIN(29,'Start Here'!$B$23),"")</f>
        <v/>
      </c>
      <c r="B41" s="51" t="str">
        <f aca="false">IF(A41="","",A41-A40)</f>
        <v/>
      </c>
      <c r="C41" s="52" t="str">
        <f aca="false">IF(A41="","",D41/B41)</f>
        <v/>
      </c>
      <c r="D41" s="53" t="str">
        <f aca="false">IF(A41="","",MAX(0,MIN(A41,'Start Here'!$B$23/2)-A40)*('Start Here'!$B$24+'Start Here'!$B$21/172800)+(B41-MAX(0,MIN(A41,'Start Here'!$B$23/2)-A40))*('Start Here'!$B$24-'Start Here'!$B$21/172800))</f>
        <v/>
      </c>
      <c r="E41" s="53" t="str">
        <f aca="false">IF(A41="","",SUM(D$13:D41))</f>
        <v/>
      </c>
      <c r="F41" s="54" t="str">
        <f aca="false">IF(A41="","",'Start Here'!$B$20+E41)</f>
        <v/>
      </c>
      <c r="H41" s="26"/>
      <c r="I41" s="26"/>
      <c r="J41" s="26"/>
    </row>
    <row r="42" customFormat="false" ht="15" hidden="false" customHeight="false" outlineLevel="0" collapsed="false">
      <c r="A42" s="50" t="str">
        <f aca="false">IF(30-1&lt;'Start Here'!$B$23,MIN(30,'Start Here'!$B$23),"")</f>
        <v/>
      </c>
      <c r="B42" s="51" t="str">
        <f aca="false">IF(A42="","",A42-A41)</f>
        <v/>
      </c>
      <c r="C42" s="52" t="str">
        <f aca="false">IF(A42="","",D42/B42)</f>
        <v/>
      </c>
      <c r="D42" s="53" t="str">
        <f aca="false">IF(A42="","",MAX(0,MIN(A42,'Start Here'!$B$23/2)-A41)*('Start Here'!$B$24+'Start Here'!$B$21/172800)+(B42-MAX(0,MIN(A42,'Start Here'!$B$23/2)-A41))*('Start Here'!$B$24-'Start Here'!$B$21/172800))</f>
        <v/>
      </c>
      <c r="E42" s="53" t="str">
        <f aca="false">IF(A42="","",SUM(D$13:D42))</f>
        <v/>
      </c>
      <c r="F42" s="54" t="str">
        <f aca="false">IF(A42="","",'Start Here'!$B$20+E42)</f>
        <v/>
      </c>
      <c r="H42" s="26"/>
      <c r="I42" s="26"/>
      <c r="J42" s="26"/>
    </row>
    <row r="43" customFormat="false" ht="15" hidden="false" customHeight="false" outlineLevel="0" collapsed="false">
      <c r="A43" s="50" t="str">
        <f aca="false">IF(31-1&lt;'Start Here'!$B$23,MIN(31,'Start Here'!$B$23),"")</f>
        <v/>
      </c>
      <c r="B43" s="51" t="str">
        <f aca="false">IF(A43="","",A43-A42)</f>
        <v/>
      </c>
      <c r="C43" s="52" t="str">
        <f aca="false">IF(A43="","",D43/B43)</f>
        <v/>
      </c>
      <c r="D43" s="53" t="str">
        <f aca="false">IF(A43="","",MAX(0,MIN(A43,'Start Here'!$B$23/2)-A42)*('Start Here'!$B$24+'Start Here'!$B$21/172800)+(B43-MAX(0,MIN(A43,'Start Here'!$B$23/2)-A42))*('Start Here'!$B$24-'Start Here'!$B$21/172800))</f>
        <v/>
      </c>
      <c r="E43" s="53" t="str">
        <f aca="false">IF(A43="","",SUM(D$13:D43))</f>
        <v/>
      </c>
      <c r="F43" s="54" t="str">
        <f aca="false">IF(A43="","",'Start Here'!$B$20+E43)</f>
        <v/>
      </c>
      <c r="H43" s="26"/>
      <c r="I43" s="26"/>
      <c r="J43" s="26"/>
    </row>
    <row r="44" customFormat="false" ht="15" hidden="false" customHeight="false" outlineLevel="0" collapsed="false">
      <c r="A44" s="50" t="str">
        <f aca="false">IF(32-1&lt;'Start Here'!$B$23,MIN(32,'Start Here'!$B$23),"")</f>
        <v/>
      </c>
      <c r="B44" s="51" t="str">
        <f aca="false">IF(A44="","",A44-A43)</f>
        <v/>
      </c>
      <c r="C44" s="52" t="str">
        <f aca="false">IF(A44="","",D44/B44)</f>
        <v/>
      </c>
      <c r="D44" s="53" t="str">
        <f aca="false">IF(A44="","",MAX(0,MIN(A44,'Start Here'!$B$23/2)-A43)*('Start Here'!$B$24+'Start Here'!$B$21/172800)+(B44-MAX(0,MIN(A44,'Start Here'!$B$23/2)-A43))*('Start Here'!$B$24-'Start Here'!$B$21/172800))</f>
        <v/>
      </c>
      <c r="E44" s="53" t="str">
        <f aca="false">IF(A44="","",SUM(D$13:D44))</f>
        <v/>
      </c>
      <c r="F44" s="54" t="str">
        <f aca="false">IF(A44="","",'Start Here'!$B$20+E44)</f>
        <v/>
      </c>
    </row>
    <row r="45" customFormat="false" ht="15" hidden="false" customHeight="false" outlineLevel="0" collapsed="false">
      <c r="A45" s="50" t="str">
        <f aca="false">IF(33-1&lt;'Start Here'!$B$23,MIN(33,'Start Here'!$B$23),"")</f>
        <v/>
      </c>
      <c r="B45" s="51" t="str">
        <f aca="false">IF(A45="","",A45-A44)</f>
        <v/>
      </c>
      <c r="C45" s="52" t="str">
        <f aca="false">IF(A45="","",D45/B45)</f>
        <v/>
      </c>
      <c r="D45" s="53" t="str">
        <f aca="false">IF(A45="","",MAX(0,MIN(A45,'Start Here'!$B$23/2)-A44)*('Start Here'!$B$24+'Start Here'!$B$21/172800)+(B45-MAX(0,MIN(A45,'Start Here'!$B$23/2)-A44))*('Start Here'!$B$24-'Start Here'!$B$21/172800))</f>
        <v/>
      </c>
      <c r="E45" s="53" t="str">
        <f aca="false">IF(A45="","",SUM(D$13:D45))</f>
        <v/>
      </c>
      <c r="F45" s="54" t="str">
        <f aca="false">IF(A45="","",'Start Here'!$B$20+E45)</f>
        <v/>
      </c>
      <c r="H45" s="3" t="s">
        <v>143</v>
      </c>
    </row>
    <row r="46" customFormat="false" ht="31.5" hidden="false" customHeight="true" outlineLevel="0" collapsed="false">
      <c r="A46" s="50" t="str">
        <f aca="false">IF(34-1&lt;'Start Here'!$B$23,MIN(34,'Start Here'!$B$23),"")</f>
        <v/>
      </c>
      <c r="B46" s="51" t="str">
        <f aca="false">IF(A46="","",A46-A45)</f>
        <v/>
      </c>
      <c r="C46" s="52" t="str">
        <f aca="false">IF(A46="","",D46/B46)</f>
        <v/>
      </c>
      <c r="D46" s="53" t="str">
        <f aca="false">IF(A46="","",MAX(0,MIN(A46,'Start Here'!$B$23/2)-A45)*('Start Here'!$B$24+'Start Here'!$B$21/172800)+(B46-MAX(0,MIN(A46,'Start Here'!$B$23/2)-A45))*('Start Here'!$B$24-'Start Here'!$B$21/172800))</f>
        <v/>
      </c>
      <c r="E46" s="53" t="str">
        <f aca="false">IF(A46="","",SUM(D$13:D46))</f>
        <v/>
      </c>
      <c r="F46" s="54" t="str">
        <f aca="false">IF(A46="","",'Start Here'!$B$20+E46)</f>
        <v/>
      </c>
      <c r="H46" s="23" t="s">
        <v>144</v>
      </c>
      <c r="I46" s="23" t="s">
        <v>145</v>
      </c>
      <c r="J46" s="23" t="s">
        <v>115</v>
      </c>
    </row>
    <row r="47" customFormat="false" ht="15" hidden="false" customHeight="false" outlineLevel="0" collapsed="false">
      <c r="A47" s="50" t="str">
        <f aca="false">IF(35-1&lt;'Start Here'!$B$23,MIN(35,'Start Here'!$B$23),"")</f>
        <v/>
      </c>
      <c r="B47" s="51" t="str">
        <f aca="false">IF(A47="","",A47-A46)</f>
        <v/>
      </c>
      <c r="C47" s="52" t="str">
        <f aca="false">IF(A47="","",D47/B47)</f>
        <v/>
      </c>
      <c r="D47" s="53" t="str">
        <f aca="false">IF(A47="","",MAX(0,MIN(A47,'Start Here'!$B$23/2)-A46)*('Start Here'!$B$24+'Start Here'!$B$21/172800)+(B47-MAX(0,MIN(A47,'Start Here'!$B$23/2)-A46))*('Start Here'!$B$24-'Start Here'!$B$21/172800))</f>
        <v/>
      </c>
      <c r="E47" s="53" t="str">
        <f aca="false">IF(A47="","",SUM(D$13:D47))</f>
        <v/>
      </c>
      <c r="F47" s="54" t="str">
        <f aca="false">IF(A47="","",'Start Here'!$B$20+E47)</f>
        <v/>
      </c>
      <c r="H47" s="26" t="s">
        <v>146</v>
      </c>
      <c r="I47" s="58" t="n">
        <v>180</v>
      </c>
      <c r="J47" s="49" t="n">
        <f aca="false">IF(I47="","",'Start Here'!$B$20-I47/1440)</f>
        <v>0.1875</v>
      </c>
    </row>
    <row r="48" customFormat="false" ht="15" hidden="false" customHeight="false" outlineLevel="0" collapsed="false">
      <c r="A48" s="50" t="str">
        <f aca="false">IF(36-1&lt;'Start Here'!$B$23,MIN(36,'Start Here'!$B$23),"")</f>
        <v/>
      </c>
      <c r="B48" s="51" t="str">
        <f aca="false">IF(A48="","",A48-A47)</f>
        <v/>
      </c>
      <c r="C48" s="52" t="str">
        <f aca="false">IF(A48="","",D48/B48)</f>
        <v/>
      </c>
      <c r="D48" s="53" t="str">
        <f aca="false">IF(A48="","",MAX(0,MIN(A48,'Start Here'!$B$23/2)-A47)*('Start Here'!$B$24+'Start Here'!$B$21/172800)+(B48-MAX(0,MIN(A48,'Start Here'!$B$23/2)-A47))*('Start Here'!$B$24-'Start Here'!$B$21/172800))</f>
        <v/>
      </c>
      <c r="E48" s="53" t="str">
        <f aca="false">IF(A48="","",SUM(D$13:D48))</f>
        <v/>
      </c>
      <c r="F48" s="54" t="str">
        <f aca="false">IF(A48="","",'Start Here'!$B$20+E48)</f>
        <v/>
      </c>
      <c r="H48" s="26" t="s">
        <v>147</v>
      </c>
      <c r="I48" s="58" t="n">
        <v>150</v>
      </c>
      <c r="J48" s="49" t="n">
        <f aca="false">IF(I48="","",'Start Here'!$B$20-I48/1440)</f>
        <v>0.208333333333333</v>
      </c>
    </row>
    <row r="49" customFormat="false" ht="15" hidden="false" customHeight="false" outlineLevel="0" collapsed="false">
      <c r="A49" s="50" t="str">
        <f aca="false">IF(37-1&lt;'Start Here'!$B$23,MIN(37,'Start Here'!$B$23),"")</f>
        <v/>
      </c>
      <c r="B49" s="51" t="str">
        <f aca="false">IF(A49="","",A49-A48)</f>
        <v/>
      </c>
      <c r="C49" s="52" t="str">
        <f aca="false">IF(A49="","",D49/B49)</f>
        <v/>
      </c>
      <c r="D49" s="53" t="str">
        <f aca="false">IF(A49="","",MAX(0,MIN(A49,'Start Here'!$B$23/2)-A48)*('Start Here'!$B$24+'Start Here'!$B$21/172800)+(B49-MAX(0,MIN(A49,'Start Here'!$B$23/2)-A48))*('Start Here'!$B$24-'Start Here'!$B$21/172800))</f>
        <v/>
      </c>
      <c r="E49" s="53" t="str">
        <f aca="false">IF(A49="","",SUM(D$13:D49))</f>
        <v/>
      </c>
      <c r="F49" s="54" t="str">
        <f aca="false">IF(A49="","",'Start Here'!$B$20+E49)</f>
        <v/>
      </c>
      <c r="H49" s="26" t="s">
        <v>148</v>
      </c>
      <c r="I49" s="58" t="n">
        <v>90</v>
      </c>
      <c r="J49" s="49" t="n">
        <f aca="false">IF(I49="","",'Start Here'!$B$20-I49/1440)</f>
        <v>0.25</v>
      </c>
    </row>
    <row r="50" customFormat="false" ht="15" hidden="false" customHeight="false" outlineLevel="0" collapsed="false">
      <c r="A50" s="50" t="str">
        <f aca="false">IF(38-1&lt;'Start Here'!$B$23,MIN(38,'Start Here'!$B$23),"")</f>
        <v/>
      </c>
      <c r="B50" s="51" t="str">
        <f aca="false">IF(A50="","",A50-A49)</f>
        <v/>
      </c>
      <c r="C50" s="52" t="str">
        <f aca="false">IF(A50="","",D50/B50)</f>
        <v/>
      </c>
      <c r="D50" s="53" t="str">
        <f aca="false">IF(A50="","",MAX(0,MIN(A50,'Start Here'!$B$23/2)-A49)*('Start Here'!$B$24+'Start Here'!$B$21/172800)+(B50-MAX(0,MIN(A50,'Start Here'!$B$23/2)-A49))*('Start Here'!$B$24-'Start Here'!$B$21/172800))</f>
        <v/>
      </c>
      <c r="E50" s="53" t="str">
        <f aca="false">IF(A50="","",SUM(D$13:D50))</f>
        <v/>
      </c>
      <c r="F50" s="54" t="str">
        <f aca="false">IF(A50="","",'Start Here'!$B$20+E50)</f>
        <v/>
      </c>
      <c r="H50" s="26" t="s">
        <v>149</v>
      </c>
      <c r="I50" s="58" t="n">
        <v>60</v>
      </c>
      <c r="J50" s="49" t="n">
        <f aca="false">IF(I50="","",'Start Here'!$B$20-I50/1440)</f>
        <v>0.270833333333333</v>
      </c>
    </row>
    <row r="51" customFormat="false" ht="15" hidden="false" customHeight="false" outlineLevel="0" collapsed="false">
      <c r="A51" s="50" t="str">
        <f aca="false">IF(39-1&lt;'Start Here'!$B$23,MIN(39,'Start Here'!$B$23),"")</f>
        <v/>
      </c>
      <c r="B51" s="51" t="str">
        <f aca="false">IF(A51="","",A51-A50)</f>
        <v/>
      </c>
      <c r="C51" s="52" t="str">
        <f aca="false">IF(A51="","",D51/B51)</f>
        <v/>
      </c>
      <c r="D51" s="53" t="str">
        <f aca="false">IF(A51="","",MAX(0,MIN(A51,'Start Here'!$B$23/2)-A50)*('Start Here'!$B$24+'Start Here'!$B$21/172800)+(B51-MAX(0,MIN(A51,'Start Here'!$B$23/2)-A50))*('Start Here'!$B$24-'Start Here'!$B$21/172800))</f>
        <v/>
      </c>
      <c r="E51" s="53" t="str">
        <f aca="false">IF(A51="","",SUM(D$13:D51))</f>
        <v/>
      </c>
      <c r="F51" s="54" t="str">
        <f aca="false">IF(A51="","",'Start Here'!$B$20+E51)</f>
        <v/>
      </c>
      <c r="H51" s="26" t="s">
        <v>150</v>
      </c>
      <c r="I51" s="58" t="n">
        <v>30</v>
      </c>
      <c r="J51" s="49" t="n">
        <f aca="false">IF(I51="","",'Start Here'!$B$20-I51/1440)</f>
        <v>0.291666666666667</v>
      </c>
    </row>
    <row r="52" customFormat="false" ht="15" hidden="false" customHeight="false" outlineLevel="0" collapsed="false">
      <c r="A52" s="50" t="str">
        <f aca="false">IF(40-1&lt;'Start Here'!$B$23,MIN(40,'Start Here'!$B$23),"")</f>
        <v/>
      </c>
      <c r="B52" s="51" t="str">
        <f aca="false">IF(A52="","",A52-A51)</f>
        <v/>
      </c>
      <c r="C52" s="52" t="str">
        <f aca="false">IF(A52="","",D52/B52)</f>
        <v/>
      </c>
      <c r="D52" s="53" t="str">
        <f aca="false">IF(A52="","",MAX(0,MIN(A52,'Start Here'!$B$23/2)-A51)*('Start Here'!$B$24+'Start Here'!$B$21/172800)+(B52-MAX(0,MIN(A52,'Start Here'!$B$23/2)-A51))*('Start Here'!$B$24-'Start Here'!$B$21/172800))</f>
        <v/>
      </c>
      <c r="E52" s="53" t="str">
        <f aca="false">IF(A52="","",SUM(D$13:D52))</f>
        <v/>
      </c>
      <c r="F52" s="54" t="str">
        <f aca="false">IF(A52="","",'Start Here'!$B$20+E52)</f>
        <v/>
      </c>
      <c r="H52" s="26" t="s">
        <v>151</v>
      </c>
      <c r="I52" s="58" t="n">
        <v>20</v>
      </c>
      <c r="J52" s="49" t="n">
        <f aca="false">IF(I52="","",'Start Here'!$B$20-I52/1440)</f>
        <v>0.298611111111111</v>
      </c>
    </row>
    <row r="53" customFormat="false" ht="15" hidden="false" customHeight="false" outlineLevel="0" collapsed="false">
      <c r="A53" s="50" t="str">
        <f aca="false">IF(41-1&lt;'Start Here'!$B$23,MIN(41,'Start Here'!$B$23),"")</f>
        <v/>
      </c>
      <c r="B53" s="51" t="str">
        <f aca="false">IF(A53="","",A53-A52)</f>
        <v/>
      </c>
      <c r="C53" s="52" t="str">
        <f aca="false">IF(A53="","",D53/B53)</f>
        <v/>
      </c>
      <c r="D53" s="53" t="str">
        <f aca="false">IF(A53="","",MAX(0,MIN(A53,'Start Here'!$B$23/2)-A52)*('Start Here'!$B$24+'Start Here'!$B$21/172800)+(B53-MAX(0,MIN(A53,'Start Here'!$B$23/2)-A52))*('Start Here'!$B$24-'Start Here'!$B$21/172800))</f>
        <v/>
      </c>
      <c r="E53" s="53" t="str">
        <f aca="false">IF(A53="","",SUM(D$13:D53))</f>
        <v/>
      </c>
      <c r="F53" s="54" t="str">
        <f aca="false">IF(A53="","",'Start Here'!$B$20+E53)</f>
        <v/>
      </c>
      <c r="H53" s="26" t="s">
        <v>152</v>
      </c>
      <c r="I53" s="58" t="n">
        <v>10</v>
      </c>
      <c r="J53" s="49" t="n">
        <f aca="false">IF(I53="","",'Start Here'!$B$20-I53/1440)</f>
        <v>0.305555555555556</v>
      </c>
    </row>
    <row r="54" customFormat="false" ht="15" hidden="false" customHeight="false" outlineLevel="0" collapsed="false">
      <c r="A54" s="50" t="str">
        <f aca="false">IF(42-1&lt;'Start Here'!$B$23,MIN(42,'Start Here'!$B$23),"")</f>
        <v/>
      </c>
      <c r="B54" s="51" t="str">
        <f aca="false">IF(A54="","",A54-A53)</f>
        <v/>
      </c>
      <c r="C54" s="52" t="str">
        <f aca="false">IF(A54="","",D54/B54)</f>
        <v/>
      </c>
      <c r="D54" s="53" t="str">
        <f aca="false">IF(A54="","",MAX(0,MIN(A54,'Start Here'!$B$23/2)-A53)*('Start Here'!$B$24+'Start Here'!$B$21/172800)+(B54-MAX(0,MIN(A54,'Start Here'!$B$23/2)-A53))*('Start Here'!$B$24-'Start Here'!$B$21/172800))</f>
        <v/>
      </c>
      <c r="E54" s="53" t="str">
        <f aca="false">IF(A54="","",SUM(D$13:D54))</f>
        <v/>
      </c>
      <c r="F54" s="54" t="str">
        <f aca="false">IF(A54="","",'Start Here'!$B$20+E54)</f>
        <v/>
      </c>
      <c r="H54" s="26" t="s">
        <v>153</v>
      </c>
      <c r="I54" s="58" t="n">
        <v>0</v>
      </c>
      <c r="J54" s="49" t="n">
        <f aca="false">IF(I54="","",'Start Here'!$B$20-I54/1440)</f>
        <v>0.3125</v>
      </c>
    </row>
    <row r="55" customFormat="false" ht="15" hidden="false" customHeight="false" outlineLevel="0" collapsed="false">
      <c r="A55" s="50" t="str">
        <f aca="false">IF(43-1&lt;'Start Here'!$B$23,MIN(43,'Start Here'!$B$23),"")</f>
        <v/>
      </c>
      <c r="B55" s="51" t="str">
        <f aca="false">IF(A55="","",A55-A54)</f>
        <v/>
      </c>
      <c r="C55" s="52" t="str">
        <f aca="false">IF(A55="","",D55/B55)</f>
        <v/>
      </c>
      <c r="D55" s="53" t="str">
        <f aca="false">IF(A55="","",MAX(0,MIN(A55,'Start Here'!$B$23/2)-A54)*('Start Here'!$B$24+'Start Here'!$B$21/172800)+(B55-MAX(0,MIN(A55,'Start Here'!$B$23/2)-A54))*('Start Here'!$B$24-'Start Here'!$B$21/172800))</f>
        <v/>
      </c>
      <c r="E55" s="53" t="str">
        <f aca="false">IF(A55="","",SUM(D$13:D55))</f>
        <v/>
      </c>
      <c r="F55" s="54" t="str">
        <f aca="false">IF(A55="","",'Start Here'!$B$20+E55)</f>
        <v/>
      </c>
    </row>
    <row r="56" customFormat="false" ht="15" hidden="false" customHeight="false" outlineLevel="0" collapsed="false">
      <c r="A56" s="50" t="str">
        <f aca="false">IF(44-1&lt;'Start Here'!$B$23,MIN(44,'Start Here'!$B$23),"")</f>
        <v/>
      </c>
      <c r="B56" s="51" t="str">
        <f aca="false">IF(A56="","",A56-A55)</f>
        <v/>
      </c>
      <c r="C56" s="52" t="str">
        <f aca="false">IF(A56="","",D56/B56)</f>
        <v/>
      </c>
      <c r="D56" s="53" t="str">
        <f aca="false">IF(A56="","",MAX(0,MIN(A56,'Start Here'!$B$23/2)-A55)*('Start Here'!$B$24+'Start Here'!$B$21/172800)+(B56-MAX(0,MIN(A56,'Start Here'!$B$23/2)-A55))*('Start Here'!$B$24-'Start Here'!$B$21/172800))</f>
        <v/>
      </c>
      <c r="E56" s="53" t="str">
        <f aca="false">IF(A56="","",SUM(D$13:D56))</f>
        <v/>
      </c>
      <c r="F56" s="54" t="str">
        <f aca="false">IF(A56="","",'Start Here'!$B$20+E56)</f>
        <v/>
      </c>
    </row>
    <row r="57" customFormat="false" ht="15" hidden="false" customHeight="false" outlineLevel="0" collapsed="false">
      <c r="A57" s="50" t="str">
        <f aca="false">IF(45-1&lt;'Start Here'!$B$23,MIN(45,'Start Here'!$B$23),"")</f>
        <v/>
      </c>
      <c r="B57" s="51" t="str">
        <f aca="false">IF(A57="","",A57-A56)</f>
        <v/>
      </c>
      <c r="C57" s="52" t="str">
        <f aca="false">IF(A57="","",D57/B57)</f>
        <v/>
      </c>
      <c r="D57" s="53" t="str">
        <f aca="false">IF(A57="","",MAX(0,MIN(A57,'Start Here'!$B$23/2)-A56)*('Start Here'!$B$24+'Start Here'!$B$21/172800)+(B57-MAX(0,MIN(A57,'Start Here'!$B$23/2)-A56))*('Start Here'!$B$24-'Start Here'!$B$21/172800))</f>
        <v/>
      </c>
      <c r="E57" s="53" t="str">
        <f aca="false">IF(A57="","",SUM(D$13:D57))</f>
        <v/>
      </c>
      <c r="F57" s="54" t="str">
        <f aca="false">IF(A57="","",'Start Here'!$B$20+E57)</f>
        <v/>
      </c>
    </row>
  </sheetData>
  <mergeCells count="14">
    <mergeCell ref="A4:B4"/>
    <mergeCell ref="C4:F4"/>
    <mergeCell ref="A5:B5"/>
    <mergeCell ref="C5:F5"/>
    <mergeCell ref="A6:B6"/>
    <mergeCell ref="C6:F6"/>
    <mergeCell ref="A7:B7"/>
    <mergeCell ref="C7:F7"/>
    <mergeCell ref="A8:B8"/>
    <mergeCell ref="C8:F8"/>
    <mergeCell ref="A9:B9"/>
    <mergeCell ref="C9:F9"/>
    <mergeCell ref="A10:B10"/>
    <mergeCell ref="C10:F10"/>
  </mergeCells>
  <dataValidations count="1">
    <dataValidation allowBlank="true" error="Please pick from the list." errorStyle="stop" operator="between" showDropDown="false" showErrorMessage="false" showInputMessage="false" sqref="I13:I30" type="list">
      <formula1>"Yes,No"</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3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7"/>
    <col collapsed="false" customWidth="true" hidden="false" outlineLevel="0" max="2" min="2" style="0" width="24"/>
    <col collapsed="false" customWidth="true" hidden="false" outlineLevel="0" max="3" min="3" style="0" width="100"/>
  </cols>
  <sheetData>
    <row r="1" customFormat="false" ht="19.7" hidden="false" customHeight="false" outlineLevel="0" collapsed="false">
      <c r="A1" s="22" t="s">
        <v>154</v>
      </c>
    </row>
    <row r="2" customFormat="false" ht="15" hidden="false" customHeight="false" outlineLevel="0" collapsed="false">
      <c r="A2" s="2" t="s">
        <v>155</v>
      </c>
    </row>
    <row r="4" customFormat="false" ht="15" hidden="false" customHeight="false" outlineLevel="0" collapsed="false">
      <c r="A4" s="3" t="s">
        <v>156</v>
      </c>
    </row>
    <row r="5" customFormat="false" ht="15" hidden="false" customHeight="false" outlineLevel="0" collapsed="false">
      <c r="A5" s="59" t="s">
        <v>157</v>
      </c>
      <c r="B5" s="59"/>
      <c r="C5" s="59"/>
    </row>
    <row r="6" customFormat="false" ht="15" hidden="false" customHeight="false" outlineLevel="0" collapsed="false">
      <c r="A6" s="59" t="s">
        <v>158</v>
      </c>
      <c r="B6" s="59"/>
      <c r="C6" s="59"/>
    </row>
    <row r="7" customFormat="false" ht="15" hidden="false" customHeight="false" outlineLevel="0" collapsed="false">
      <c r="A7" s="59" t="s">
        <v>159</v>
      </c>
      <c r="B7" s="59"/>
      <c r="C7" s="59"/>
    </row>
    <row r="9" customFormat="false" ht="21.75" hidden="false" customHeight="true" outlineLevel="0" collapsed="false">
      <c r="A9" s="23" t="s">
        <v>160</v>
      </c>
      <c r="B9" s="23" t="s">
        <v>161</v>
      </c>
      <c r="C9" s="23" t="s">
        <v>162</v>
      </c>
    </row>
    <row r="10" customFormat="false" ht="57.75" hidden="false" customHeight="true" outlineLevel="0" collapsed="false">
      <c r="A10" s="60" t="n">
        <v>1</v>
      </c>
      <c r="B10" s="60" t="s">
        <v>163</v>
      </c>
      <c r="C10" s="60" t="s">
        <v>164</v>
      </c>
    </row>
    <row r="11" customFormat="false" ht="57.75" hidden="false" customHeight="true" outlineLevel="0" collapsed="false">
      <c r="A11" s="60" t="n">
        <v>2</v>
      </c>
      <c r="B11" s="60" t="s">
        <v>165</v>
      </c>
      <c r="C11" s="60" t="s">
        <v>166</v>
      </c>
    </row>
    <row r="12" customFormat="false" ht="57.75" hidden="false" customHeight="true" outlineLevel="0" collapsed="false">
      <c r="A12" s="60" t="n">
        <v>3</v>
      </c>
      <c r="B12" s="60" t="s">
        <v>167</v>
      </c>
      <c r="C12" s="60" t="s">
        <v>168</v>
      </c>
    </row>
    <row r="13" customFormat="false" ht="57.75" hidden="false" customHeight="true" outlineLevel="0" collapsed="false">
      <c r="A13" s="60" t="n">
        <v>4</v>
      </c>
      <c r="B13" s="60" t="s">
        <v>169</v>
      </c>
      <c r="C13" s="60" t="s">
        <v>170</v>
      </c>
    </row>
    <row r="14" customFormat="false" ht="57.75" hidden="false" customHeight="true" outlineLevel="0" collapsed="false">
      <c r="A14" s="60" t="n">
        <v>5</v>
      </c>
      <c r="B14" s="60" t="s">
        <v>171</v>
      </c>
      <c r="C14" s="60" t="s">
        <v>172</v>
      </c>
    </row>
    <row r="17" customFormat="false" ht="24" hidden="false" customHeight="true" outlineLevel="0" collapsed="false">
      <c r="A17" s="23" t="s">
        <v>48</v>
      </c>
      <c r="B17" s="23" t="str">
        <f aca="false">"Distance ("&amp;'Start Here'!$B$13&amp;")"</f>
        <v>Distance (km)</v>
      </c>
      <c r="C17" s="23" t="s">
        <v>173</v>
      </c>
    </row>
    <row r="18" customFormat="false" ht="15" hidden="false" customHeight="false" outlineLevel="0" collapsed="false">
      <c r="A18" s="25" t="n">
        <v>1</v>
      </c>
      <c r="B18" s="37" t="n">
        <f aca="false">'Weekly Summary'!$D6</f>
        <v>26</v>
      </c>
      <c r="C18" s="61" t="str">
        <f aca="false">IF('Weekly Summary'!$C6=0,"","Week "&amp;A18&amp;": "&amp;TEXT('Weekly Summary'!$D6,"0.0")&amp;" "&amp;'Start Here'!$B$13&amp;" over "&amp;'Weekly Summary'!$C6&amp;" runs, longest "&amp;TEXT('Weekly Summary'!$G6,"0.0")&amp;", average effort "&amp;IF('Weekly Summary'!$K6="","n/a",TEXT('Weekly Summary'!$K6,"0.0")))</f>
        <v>Week 1: 26.0 km over 3 runs, longest 12.0, average effort 5.3</v>
      </c>
    </row>
    <row r="19" customFormat="false" ht="15" hidden="false" customHeight="false" outlineLevel="0" collapsed="false">
      <c r="A19" s="25" t="n">
        <v>2</v>
      </c>
      <c r="B19" s="37" t="n">
        <f aca="false">'Weekly Summary'!$D7</f>
        <v>30.5</v>
      </c>
      <c r="C19" s="61" t="str">
        <f aca="false">IF('Weekly Summary'!$C7=0,"","Week "&amp;A19&amp;": "&amp;TEXT('Weekly Summary'!$D7,"0.0")&amp;" "&amp;'Start Here'!$B$13&amp;" over "&amp;'Weekly Summary'!$C7&amp;" runs, longest "&amp;TEXT('Weekly Summary'!$G7,"0.0")&amp;", average effort "&amp;IF('Weekly Summary'!$K7="","n/a",TEXT('Weekly Summary'!$K7,"0.0")))</f>
        <v>Week 2: 30.5 km over 4 runs, longest 13.0, average effort 5.0</v>
      </c>
    </row>
    <row r="20" customFormat="false" ht="15" hidden="false" customHeight="false" outlineLevel="0" collapsed="false">
      <c r="A20" s="25" t="n">
        <v>3</v>
      </c>
      <c r="B20" s="37" t="n">
        <f aca="false">'Weekly Summary'!$D8</f>
        <v>31</v>
      </c>
      <c r="C20" s="61" t="str">
        <f aca="false">IF('Weekly Summary'!$C8=0,"","Week "&amp;A20&amp;": "&amp;TEXT('Weekly Summary'!$D8,"0.0")&amp;" "&amp;'Start Here'!$B$13&amp;" over "&amp;'Weekly Summary'!$C8&amp;" runs, longest "&amp;TEXT('Weekly Summary'!$G8,"0.0")&amp;", average effort "&amp;IF('Weekly Summary'!$K8="","n/a",TEXT('Weekly Summary'!$K8,"0.0")))</f>
        <v>Week 3: 31.0 km over 3 runs, longest 15.0, average effort 5.7</v>
      </c>
    </row>
    <row r="21" customFormat="false" ht="15" hidden="false" customHeight="false" outlineLevel="0" collapsed="false">
      <c r="A21" s="25" t="n">
        <v>4</v>
      </c>
      <c r="B21" s="37" t="n">
        <f aca="false">'Weekly Summary'!$D9</f>
        <v>36</v>
      </c>
      <c r="C21" s="61" t="str">
        <f aca="false">IF('Weekly Summary'!$C9=0,"","Week "&amp;A21&amp;": "&amp;TEXT('Weekly Summary'!$D9,"0.0")&amp;" "&amp;'Start Here'!$B$13&amp;" over "&amp;'Weekly Summary'!$C9&amp;" runs, longest "&amp;TEXT('Weekly Summary'!$G9,"0.0")&amp;", average effort "&amp;IF('Weekly Summary'!$K9="","n/a",TEXT('Weekly Summary'!$K9,"0.0")))</f>
        <v>Week 4: 36.0 km over 3 runs, longest 20.0, average effort 5.7</v>
      </c>
    </row>
    <row r="22" customFormat="false" ht="15" hidden="false" customHeight="false" outlineLevel="0" collapsed="false">
      <c r="A22" s="25" t="n">
        <v>5</v>
      </c>
      <c r="B22" s="37" t="n">
        <f aca="false">'Weekly Summary'!$D10</f>
        <v>0</v>
      </c>
      <c r="C22" s="61" t="str">
        <f aca="false">IF('Weekly Summary'!$C10=0,"","Week "&amp;A22&amp;": "&amp;TEXT('Weekly Summary'!$D10,"0.0")&amp;" "&amp;'Start Here'!$B$13&amp;" over "&amp;'Weekly Summary'!$C10&amp;" runs, longest "&amp;TEXT('Weekly Summary'!$G10,"0.0")&amp;", average effort "&amp;IF('Weekly Summary'!$K10="","n/a",TEXT('Weekly Summary'!$K10,"0.0")))</f>
        <v/>
      </c>
    </row>
    <row r="23" customFormat="false" ht="15" hidden="false" customHeight="false" outlineLevel="0" collapsed="false">
      <c r="A23" s="25" t="n">
        <v>6</v>
      </c>
      <c r="B23" s="37" t="n">
        <f aca="false">'Weekly Summary'!$D11</f>
        <v>0</v>
      </c>
      <c r="C23" s="61" t="str">
        <f aca="false">IF('Weekly Summary'!$C11=0,"","Week "&amp;A23&amp;": "&amp;TEXT('Weekly Summary'!$D11,"0.0")&amp;" "&amp;'Start Here'!$B$13&amp;" over "&amp;'Weekly Summary'!$C11&amp;" runs, longest "&amp;TEXT('Weekly Summary'!$G11,"0.0")&amp;", average effort "&amp;IF('Weekly Summary'!$K11="","n/a",TEXT('Weekly Summary'!$K11,"0.0")))</f>
        <v/>
      </c>
    </row>
    <row r="24" customFormat="false" ht="15" hidden="false" customHeight="false" outlineLevel="0" collapsed="false">
      <c r="A24" s="25" t="n">
        <v>7</v>
      </c>
      <c r="B24" s="37" t="n">
        <f aca="false">'Weekly Summary'!$D12</f>
        <v>0</v>
      </c>
      <c r="C24" s="61" t="str">
        <f aca="false">IF('Weekly Summary'!$C12=0,"","Week "&amp;A24&amp;": "&amp;TEXT('Weekly Summary'!$D12,"0.0")&amp;" "&amp;'Start Here'!$B$13&amp;" over "&amp;'Weekly Summary'!$C12&amp;" runs, longest "&amp;TEXT('Weekly Summary'!$G12,"0.0")&amp;", average effort "&amp;IF('Weekly Summary'!$K12="","n/a",TEXT('Weekly Summary'!$K12,"0.0")))</f>
        <v/>
      </c>
    </row>
    <row r="25" customFormat="false" ht="15" hidden="false" customHeight="false" outlineLevel="0" collapsed="false">
      <c r="A25" s="25" t="n">
        <v>8</v>
      </c>
      <c r="B25" s="37" t="n">
        <f aca="false">'Weekly Summary'!$D13</f>
        <v>0</v>
      </c>
      <c r="C25" s="61" t="str">
        <f aca="false">IF('Weekly Summary'!$C13=0,"","Week "&amp;A25&amp;": "&amp;TEXT('Weekly Summary'!$D13,"0.0")&amp;" "&amp;'Start Here'!$B$13&amp;" over "&amp;'Weekly Summary'!$C13&amp;" runs, longest "&amp;TEXT('Weekly Summary'!$G13,"0.0")&amp;", average effort "&amp;IF('Weekly Summary'!$K13="","n/a",TEXT('Weekly Summary'!$K13,"0.0")))</f>
        <v/>
      </c>
    </row>
    <row r="26" customFormat="false" ht="15" hidden="false" customHeight="false" outlineLevel="0" collapsed="false">
      <c r="A26" s="25" t="n">
        <v>9</v>
      </c>
      <c r="B26" s="37" t="n">
        <f aca="false">'Weekly Summary'!$D14</f>
        <v>0</v>
      </c>
      <c r="C26" s="61" t="str">
        <f aca="false">IF('Weekly Summary'!$C14=0,"","Week "&amp;A26&amp;": "&amp;TEXT('Weekly Summary'!$D14,"0.0")&amp;" "&amp;'Start Here'!$B$13&amp;" over "&amp;'Weekly Summary'!$C14&amp;" runs, longest "&amp;TEXT('Weekly Summary'!$G14,"0.0")&amp;", average effort "&amp;IF('Weekly Summary'!$K14="","n/a",TEXT('Weekly Summary'!$K14,"0.0")))</f>
        <v/>
      </c>
    </row>
    <row r="27" customFormat="false" ht="15" hidden="false" customHeight="false" outlineLevel="0" collapsed="false">
      <c r="A27" s="25" t="n">
        <v>10</v>
      </c>
      <c r="B27" s="37" t="n">
        <f aca="false">'Weekly Summary'!$D15</f>
        <v>0</v>
      </c>
      <c r="C27" s="61" t="str">
        <f aca="false">IF('Weekly Summary'!$C15=0,"","Week "&amp;A27&amp;": "&amp;TEXT('Weekly Summary'!$D15,"0.0")&amp;" "&amp;'Start Here'!$B$13&amp;" over "&amp;'Weekly Summary'!$C15&amp;" runs, longest "&amp;TEXT('Weekly Summary'!$G15,"0.0")&amp;", average effort "&amp;IF('Weekly Summary'!$K15="","n/a",TEXT('Weekly Summary'!$K15,"0.0")))</f>
        <v/>
      </c>
    </row>
    <row r="28" customFormat="false" ht="15" hidden="false" customHeight="false" outlineLevel="0" collapsed="false">
      <c r="A28" s="25" t="n">
        <v>11</v>
      </c>
      <c r="B28" s="37" t="n">
        <f aca="false">'Weekly Summary'!$D16</f>
        <v>0</v>
      </c>
      <c r="C28" s="61" t="str">
        <f aca="false">IF('Weekly Summary'!$C16=0,"","Week "&amp;A28&amp;": "&amp;TEXT('Weekly Summary'!$D16,"0.0")&amp;" "&amp;'Start Here'!$B$13&amp;" over "&amp;'Weekly Summary'!$C16&amp;" runs, longest "&amp;TEXT('Weekly Summary'!$G16,"0.0")&amp;", average effort "&amp;IF('Weekly Summary'!$K16="","n/a",TEXT('Weekly Summary'!$K16,"0.0")))</f>
        <v/>
      </c>
    </row>
    <row r="29" customFormat="false" ht="15" hidden="false" customHeight="false" outlineLevel="0" collapsed="false">
      <c r="A29" s="25" t="n">
        <v>12</v>
      </c>
      <c r="B29" s="37" t="n">
        <f aca="false">'Weekly Summary'!$D17</f>
        <v>0</v>
      </c>
      <c r="C29" s="61" t="str">
        <f aca="false">IF('Weekly Summary'!$C17=0,"","Week "&amp;A29&amp;": "&amp;TEXT('Weekly Summary'!$D17,"0.0")&amp;" "&amp;'Start Here'!$B$13&amp;" over "&amp;'Weekly Summary'!$C17&amp;" runs, longest "&amp;TEXT('Weekly Summary'!$G17,"0.0")&amp;", average effort "&amp;IF('Weekly Summary'!$K17="","n/a",TEXT('Weekly Summary'!$K17,"0.0")))</f>
        <v/>
      </c>
    </row>
    <row r="30" customFormat="false" ht="15" hidden="false" customHeight="false" outlineLevel="0" collapsed="false">
      <c r="A30" s="25" t="n">
        <v>13</v>
      </c>
      <c r="B30" s="37" t="n">
        <f aca="false">'Weekly Summary'!$D18</f>
        <v>0</v>
      </c>
      <c r="C30" s="61" t="str">
        <f aca="false">IF('Weekly Summary'!$C18=0,"","Week "&amp;A30&amp;": "&amp;TEXT('Weekly Summary'!$D18,"0.0")&amp;" "&amp;'Start Here'!$B$13&amp;" over "&amp;'Weekly Summary'!$C18&amp;" runs, longest "&amp;TEXT('Weekly Summary'!$G18,"0.0")&amp;", average effort "&amp;IF('Weekly Summary'!$K18="","n/a",TEXT('Weekly Summary'!$K18,"0.0")))</f>
        <v/>
      </c>
    </row>
    <row r="31" customFormat="false" ht="15" hidden="false" customHeight="false" outlineLevel="0" collapsed="false">
      <c r="A31" s="25" t="n">
        <v>14</v>
      </c>
      <c r="B31" s="37" t="n">
        <f aca="false">'Weekly Summary'!$D19</f>
        <v>0</v>
      </c>
      <c r="C31" s="61" t="str">
        <f aca="false">IF('Weekly Summary'!$C19=0,"","Week "&amp;A31&amp;": "&amp;TEXT('Weekly Summary'!$D19,"0.0")&amp;" "&amp;'Start Here'!$B$13&amp;" over "&amp;'Weekly Summary'!$C19&amp;" runs, longest "&amp;TEXT('Weekly Summary'!$G19,"0.0")&amp;", average effort "&amp;IF('Weekly Summary'!$K19="","n/a",TEXT('Weekly Summary'!$K19,"0.0")))</f>
        <v/>
      </c>
    </row>
    <row r="32" customFormat="false" ht="15" hidden="false" customHeight="false" outlineLevel="0" collapsed="false">
      <c r="A32" s="25" t="n">
        <v>15</v>
      </c>
      <c r="B32" s="37" t="n">
        <f aca="false">'Weekly Summary'!$D20</f>
        <v>0</v>
      </c>
      <c r="C32" s="61" t="str">
        <f aca="false">IF('Weekly Summary'!$C20=0,"","Week "&amp;A32&amp;": "&amp;TEXT('Weekly Summary'!$D20,"0.0")&amp;" "&amp;'Start Here'!$B$13&amp;" over "&amp;'Weekly Summary'!$C20&amp;" runs, longest "&amp;TEXT('Weekly Summary'!$G20,"0.0")&amp;", average effort "&amp;IF('Weekly Summary'!$K20="","n/a",TEXT('Weekly Summary'!$K20,"0.0")))</f>
        <v/>
      </c>
    </row>
    <row r="33" customFormat="false" ht="15" hidden="false" customHeight="false" outlineLevel="0" collapsed="false">
      <c r="A33" s="25" t="n">
        <v>16</v>
      </c>
      <c r="B33" s="37" t="n">
        <f aca="false">'Weekly Summary'!$D21</f>
        <v>0</v>
      </c>
      <c r="C33" s="61" t="str">
        <f aca="false">IF('Weekly Summary'!$C21=0,"","Week "&amp;A33&amp;": "&amp;TEXT('Weekly Summary'!$D21,"0.0")&amp;" "&amp;'Start Here'!$B$13&amp;" over "&amp;'Weekly Summary'!$C21&amp;" runs, longest "&amp;TEXT('Weekly Summary'!$G21,"0.0")&amp;", average effort "&amp;IF('Weekly Summary'!$K21="","n/a",TEXT('Weekly Summary'!$K21,"0.0")))</f>
        <v/>
      </c>
    </row>
  </sheetData>
  <mergeCells count="3">
    <mergeCell ref="A5:C5"/>
    <mergeCell ref="A6:C6"/>
    <mergeCell ref="A7:C7"/>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2026-10-14T05:46:57Z</dcterms:created>
  <dc:creator>openpyxl</dc:creator>
  <dc:description/>
  <dc:language>en-US</dc:language>
  <cp:lastModifiedBy/>
  <dcterms:modified xsi:type="dcterms:W3CDTF">2026-10-14T05:47:14Z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