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tings" sheetId="2" state="visible" r:id="rId4"/>
    <sheet name="Transactions" sheetId="3" state="visible" r:id="rId5"/>
    <sheet name="Monthly Budget" sheetId="4" state="visible" r:id="rId6"/>
    <sheet name="Annual Summary" sheetId="5" state="visible" r:id="rId7"/>
    <sheet name="Net Worth" sheetId="6" state="visible" r:id="rId8"/>
    <sheet name="Ask AI"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<sst xmlns="http://schemas.openxmlformats.org/spreadsheetml/2006/main" count="461" uniqueCount="239">
  <si>
    <t xml:space="preserve">Personal Budget Tracker</t>
  </si>
  <si>
    <t xml:space="preserve">From Scrhoz. Free to use. Works in Excel and Google Sheets.</t>
  </si>
  <si>
    <t xml:space="preserve">How to use this workbook</t>
  </si>
  <si>
    <t xml:space="preserve">1. Set your tracker year below. Then go to the Settings tab and adjust the category names and monthly budgets to suit you.</t>
  </si>
  <si>
    <t xml:space="preserve">2. Go to the Transactions tab and delete the sample transactions (columns A, B, C, E and G, from row 7 down). Enter or paste your own. Use positive amounts for money in and negative amounts for money out, like a bank statement.</t>
  </si>
  <si>
    <t xml:space="preserve">3. Each transaction is sorted into a category automatically from its description, using the keyword rules on the Settings tab. Add your own rules there. If a transaction lands in the wrong category, pick the right one in the Override column.</t>
  </si>
  <si>
    <t xml:space="preserve">4. Open Monthly Budget, choose a month, and see budget against actual, your savings rate and any categories over budget.</t>
  </si>
  <si>
    <t xml:space="preserve">5. Annual Summary shows all twelve months. On the Net Worth tab, enter your balances at the end of each month.</t>
  </si>
  <si>
    <t xml:space="preserve">6. The Ask AI tab has prompts and a rounded summary you can paste into an AI assistant. Leave out account numbers and names.</t>
  </si>
  <si>
    <t xml:space="preserve">Your tracker</t>
  </si>
  <si>
    <t xml:space="preserve">Tracker year</t>
  </si>
  <si>
    <t xml:space="preserve">The year all the tabs report on. Change it to start a new year.</t>
  </si>
  <si>
    <t xml:space="preserve">Colour guide</t>
  </si>
  <si>
    <t xml:space="preserve">Cream cells with blue text are for you to edit.</t>
  </si>
  <si>
    <t xml:space="preserve">Black and green text calculates by itself. Please leave it alone.</t>
  </si>
  <si>
    <t xml:space="preserve">Grey cells are fixed.</t>
  </si>
  <si>
    <t xml:space="preserve">What each tab does</t>
  </si>
  <si>
    <t xml:space="preserve">Settings</t>
  </si>
  <si>
    <t xml:space="preserve">Your categories, monthly budgets and keyword rules.</t>
  </si>
  <si>
    <t xml:space="preserve">Transactions</t>
  </si>
  <si>
    <t xml:space="preserve">Where you enter or paste transactions. Categories fill in automatically.</t>
  </si>
  <si>
    <t xml:space="preserve">Monthly Budget</t>
  </si>
  <si>
    <t xml:space="preserve">Budget against actual for one month, savings rate and a chart.</t>
  </si>
  <si>
    <t xml:space="preserve">Annual Summary</t>
  </si>
  <si>
    <t xml:space="preserve">Twelve months of income, spending and savings, by category.</t>
  </si>
  <si>
    <t xml:space="preserve">Net Worth</t>
  </si>
  <si>
    <t xml:space="preserve">Month-end assets and liabilities, with net worth and a chart.</t>
  </si>
  <si>
    <t xml:space="preserve">Ask AI</t>
  </si>
  <si>
    <t xml:space="preserve">Prompts and a rounded summary to paste into an AI assistant.</t>
  </si>
  <si>
    <t xml:space="preserve">Sample data</t>
  </si>
  <si>
    <t xml:space="preserve">The Transactions tab holds sample transactions for January to March, and the Net Worth tab holds sample balances for those months. They only show how the sheet works. Delete them before you start, and set the tracker year above to the year you want to track.</t>
  </si>
  <si>
    <t xml:space="preserve">This workbook is a general planning tool. It is not financial advice. Your budget figures are yours to set, and nothing here is a recommendation.</t>
  </si>
  <si>
    <t xml:space="preserve">Edit the cream cells. Categories and budgets feed every other tab.</t>
  </si>
  <si>
    <t xml:space="preserve">Categories and monthly budgets</t>
  </si>
  <si>
    <t xml:space="preserve">Keyword rules (automatic categories)</t>
  </si>
  <si>
    <t xml:space="preserve">Category</t>
  </si>
  <si>
    <t xml:space="preserve">Type</t>
  </si>
  <si>
    <t xml:space="preserve">Monthly budget</t>
  </si>
  <si>
    <t xml:space="preserve">Keyword</t>
  </si>
  <si>
    <t xml:space="preserve">Months</t>
  </si>
  <si>
    <t xml:space="preserve">Salary</t>
  </si>
  <si>
    <t xml:space="preserve">Income</t>
  </si>
  <si>
    <t xml:space="preserve">salary</t>
  </si>
  <si>
    <t xml:space="preserve">January</t>
  </si>
  <si>
    <t xml:space="preserve">Other income</t>
  </si>
  <si>
    <t xml:space="preserve">payroll</t>
  </si>
  <si>
    <t xml:space="preserve">February</t>
  </si>
  <si>
    <t xml:space="preserve">wages</t>
  </si>
  <si>
    <t xml:space="preserve">March</t>
  </si>
  <si>
    <t xml:space="preserve">interest paid</t>
  </si>
  <si>
    <t xml:space="preserve">April</t>
  </si>
  <si>
    <t xml:space="preserve">dividend</t>
  </si>
  <si>
    <t xml:space="preserve">May</t>
  </si>
  <si>
    <t xml:space="preserve">rent</t>
  </si>
  <si>
    <t xml:space="preserve">Housing</t>
  </si>
  <si>
    <t xml:space="preserve">June</t>
  </si>
  <si>
    <t xml:space="preserve">mortgage</t>
  </si>
  <si>
    <t xml:space="preserve">July</t>
  </si>
  <si>
    <t xml:space="preserve">electric</t>
  </si>
  <si>
    <t xml:space="preserve">Utilities</t>
  </si>
  <si>
    <t xml:space="preserve">August</t>
  </si>
  <si>
    <t xml:space="preserve">Uncategorised</t>
  </si>
  <si>
    <t xml:space="preserve">Spending</t>
  </si>
  <si>
    <t xml:space="preserve">gas bill</t>
  </si>
  <si>
    <t xml:space="preserve">September</t>
  </si>
  <si>
    <t xml:space="preserve">water bill</t>
  </si>
  <si>
    <t xml:space="preserve">October</t>
  </si>
  <si>
    <t xml:space="preserve">internet</t>
  </si>
  <si>
    <t xml:space="preserve">November</t>
  </si>
  <si>
    <t xml:space="preserve">Groceries</t>
  </si>
  <si>
    <t xml:space="preserve">mobile</t>
  </si>
  <si>
    <t xml:space="preserve">December</t>
  </si>
  <si>
    <t xml:space="preserve">Transport</t>
  </si>
  <si>
    <t xml:space="preserve">supermarket</t>
  </si>
  <si>
    <t xml:space="preserve">Insurance</t>
  </si>
  <si>
    <t xml:space="preserve">grocer</t>
  </si>
  <si>
    <t xml:space="preserve">Health</t>
  </si>
  <si>
    <t xml:space="preserve">bakery</t>
  </si>
  <si>
    <t xml:space="preserve">Eating out</t>
  </si>
  <si>
    <t xml:space="preserve">fuel</t>
  </si>
  <si>
    <t xml:space="preserve">Entertainment</t>
  </si>
  <si>
    <t xml:space="preserve">petrol</t>
  </si>
  <si>
    <t xml:space="preserve">Shopping</t>
  </si>
  <si>
    <t xml:space="preserve">train</t>
  </si>
  <si>
    <t xml:space="preserve">Subscriptions</t>
  </si>
  <si>
    <t xml:space="preserve">taxi</t>
  </si>
  <si>
    <t xml:space="preserve">Gifts and giving</t>
  </si>
  <si>
    <t xml:space="preserve">uber</t>
  </si>
  <si>
    <t xml:space="preserve">Debt payments</t>
  </si>
  <si>
    <t xml:space="preserve">parking</t>
  </si>
  <si>
    <t xml:space="preserve">Other</t>
  </si>
  <si>
    <t xml:space="preserve">toll</t>
  </si>
  <si>
    <t xml:space="preserve">insur</t>
  </si>
  <si>
    <t xml:space="preserve">pharmacy</t>
  </si>
  <si>
    <t xml:space="preserve">doctor</t>
  </si>
  <si>
    <t xml:space="preserve">dental</t>
  </si>
  <si>
    <t xml:space="preserve">Savings transfer</t>
  </si>
  <si>
    <t xml:space="preserve">Saving</t>
  </si>
  <si>
    <t xml:space="preserve">gym</t>
  </si>
  <si>
    <t xml:space="preserve">cafe</t>
  </si>
  <si>
    <t xml:space="preserve">restaurant</t>
  </si>
  <si>
    <t xml:space="preserve">takeaway</t>
  </si>
  <si>
    <t xml:space="preserve">Income and Saving categories need to be in their own sections (rows 6-13 and 32-34). Everything else is Spending.</t>
  </si>
  <si>
    <t xml:space="preserve">coffee</t>
  </si>
  <si>
    <t xml:space="preserve">Leave the Uncategorised row as it is. It catches anything the keyword rules do not recognise.</t>
  </si>
  <si>
    <t xml:space="preserve">pizza</t>
  </si>
  <si>
    <t xml:space="preserve">Budgets are monthly amounts, the same for every month. The sample budgets are placeholders to replace.</t>
  </si>
  <si>
    <t xml:space="preserve">cinema</t>
  </si>
  <si>
    <t xml:space="preserve">concert</t>
  </si>
  <si>
    <t xml:space="preserve">netflix</t>
  </si>
  <si>
    <t xml:space="preserve">spotify</t>
  </si>
  <si>
    <t xml:space="preserve">subscription</t>
  </si>
  <si>
    <t xml:space="preserve">amazon</t>
  </si>
  <si>
    <t xml:space="preserve">clothing</t>
  </si>
  <si>
    <t xml:space="preserve">hardware</t>
  </si>
  <si>
    <t xml:space="preserve">gift</t>
  </si>
  <si>
    <t xml:space="preserve">donation</t>
  </si>
  <si>
    <t xml:space="preserve">charity</t>
  </si>
  <si>
    <t xml:space="preserve">loan</t>
  </si>
  <si>
    <t xml:space="preserve">credit card</t>
  </si>
  <si>
    <t xml:space="preserve">to savings</t>
  </si>
  <si>
    <t xml:space="preserve">Matching ignores capital letters and looks anywhere in the description. If two rules match, the one lowest in the list wins.</t>
  </si>
  <si>
    <t xml:space="preserve">Keep keywords specific. A short keyword such as "bus" would also match "business".</t>
  </si>
  <si>
    <t xml:space="preserve">Money in is positive, money out is negative. Categories fill in automatically. Use the Override column to change one.</t>
  </si>
  <si>
    <t xml:space="preserve">Delete the sample rows (columns A, B, C, E, G) before you start. Columns D, F, H and I are formulas, so leave them.</t>
  </si>
  <si>
    <t xml:space="preserve">Rows 7 to 1506 are ready to use.</t>
  </si>
  <si>
    <t xml:space="preserve">Date</t>
  </si>
  <si>
    <t xml:space="preserve">Description</t>
  </si>
  <si>
    <t xml:space="preserve">Amount</t>
  </si>
  <si>
    <t xml:space="preserve">Override category</t>
  </si>
  <si>
    <t xml:space="preserve">Notes</t>
  </si>
  <si>
    <t xml:space="preserve">Auto category (helper)</t>
  </si>
  <si>
    <t xml:space="preserve">Rule row (helper)</t>
  </si>
  <si>
    <t xml:space="preserve">ACME PAYROLL salary</t>
  </si>
  <si>
    <t xml:space="preserve">SAMPLE</t>
  </si>
  <si>
    <t xml:space="preserve">Rent January</t>
  </si>
  <si>
    <t xml:space="preserve">Supermarket Fresh Foods</t>
  </si>
  <si>
    <t xml:space="preserve">Fuel station 24</t>
  </si>
  <si>
    <t xml:space="preserve">Cafe Blue coffee</t>
  </si>
  <si>
    <t xml:space="preserve">Electric company bill</t>
  </si>
  <si>
    <t xml:space="preserve">Internet provider</t>
  </si>
  <si>
    <t xml:space="preserve">Netflix subscription</t>
  </si>
  <si>
    <t xml:space="preserve">Pharmacy Plus</t>
  </si>
  <si>
    <t xml:space="preserve">Transfer to savings</t>
  </si>
  <si>
    <t xml:space="preserve">Gym membership</t>
  </si>
  <si>
    <t xml:space="preserve">Pizza night takeaway</t>
  </si>
  <si>
    <t xml:space="preserve">Mystery vendor 7731</t>
  </si>
  <si>
    <t xml:space="preserve">Car insurance</t>
  </si>
  <si>
    <t xml:space="preserve">Cinema tickets</t>
  </si>
  <si>
    <t xml:space="preserve">Interest paid</t>
  </si>
  <si>
    <t xml:space="preserve">Rent February</t>
  </si>
  <si>
    <t xml:space="preserve">Restaurant Olive</t>
  </si>
  <si>
    <t xml:space="preserve">Amazon order</t>
  </si>
  <si>
    <t xml:space="preserve">Charity donation</t>
  </si>
  <si>
    <t xml:space="preserve">Mystery vendor 2210</t>
  </si>
  <si>
    <t xml:space="preserve">Train fare</t>
  </si>
  <si>
    <t xml:space="preserve">Rent March</t>
  </si>
  <si>
    <t xml:space="preserve">Doctor visit</t>
  </si>
  <si>
    <t xml:space="preserve">Birthday gift</t>
  </si>
  <si>
    <t xml:space="preserve">Hardware store</t>
  </si>
  <si>
    <t xml:space="preserve">Dividend payment</t>
  </si>
  <si>
    <t xml:space="preserve">Loan repayment</t>
  </si>
  <si>
    <t xml:space="preserve">Pick a month in the cream cell. Everything else calculates.</t>
  </si>
  <si>
    <t xml:space="preserve">Month</t>
  </si>
  <si>
    <t xml:space="preserve">Year</t>
  </si>
  <si>
    <t xml:space="preserve">From (helper)</t>
  </si>
  <si>
    <t xml:space="preserve">Before (helper)</t>
  </si>
  <si>
    <t xml:space="preserve">Summary</t>
  </si>
  <si>
    <t xml:space="preserve">Budget</t>
  </si>
  <si>
    <t xml:space="preserve">Actual</t>
  </si>
  <si>
    <t xml:space="preserve">Left over</t>
  </si>
  <si>
    <t xml:space="preserve">Savings rate</t>
  </si>
  <si>
    <t xml:space="preserve">Moved to savings</t>
  </si>
  <si>
    <t xml:space="preserve">Remaining</t>
  </si>
  <si>
    <t xml:space="preserve">% used</t>
  </si>
  <si>
    <t xml:space="preserve">Status</t>
  </si>
  <si>
    <t xml:space="preserve">INCOME</t>
  </si>
  <si>
    <t xml:space="preserve">SPENDING</t>
  </si>
  <si>
    <t xml:space="preserve">SAVINGS</t>
  </si>
  <si>
    <t xml:space="preserve">Twelve months at a glance. Everything calculates from the Transactions tab.</t>
  </si>
  <si>
    <t xml:space="preserve">Month number (helper)</t>
  </si>
  <si>
    <t xml:space="preserve">Jan</t>
  </si>
  <si>
    <t xml:space="preserve">Feb</t>
  </si>
  <si>
    <t xml:space="preserve">Mar</t>
  </si>
  <si>
    <t xml:space="preserve">Apr</t>
  </si>
  <si>
    <t xml:space="preserve">Jun</t>
  </si>
  <si>
    <t xml:space="preserve">Jul</t>
  </si>
  <si>
    <t xml:space="preserve">Aug</t>
  </si>
  <si>
    <t xml:space="preserve">Sep</t>
  </si>
  <si>
    <t xml:space="preserve">Oct</t>
  </si>
  <si>
    <t xml:space="preserve">Nov</t>
  </si>
  <si>
    <t xml:space="preserve">Dec</t>
  </si>
  <si>
    <t xml:space="preserve">Total</t>
  </si>
  <si>
    <t xml:space="preserve">Income by category</t>
  </si>
  <si>
    <t xml:space="preserve">Average (months with entries)</t>
  </si>
  <si>
    <t xml:space="preserve">Spending by category</t>
  </si>
  <si>
    <t xml:space="preserve">Enter your balance for each account at the end of each month. Leave a month empty until you have the figures. Enter debts as positive numbers.</t>
  </si>
  <si>
    <t xml:space="preserve">Assets (end of month)</t>
  </si>
  <si>
    <t xml:space="preserve">Everyday account</t>
  </si>
  <si>
    <t xml:space="preserve">Savings account</t>
  </si>
  <si>
    <t xml:space="preserve">Emergency fund</t>
  </si>
  <si>
    <t xml:space="preserve">Investments</t>
  </si>
  <si>
    <t xml:space="preserve">Retirement fund</t>
  </si>
  <si>
    <t xml:space="preserve">Home value</t>
  </si>
  <si>
    <t xml:space="preserve">Vehicle</t>
  </si>
  <si>
    <t xml:space="preserve">Other assets</t>
  </si>
  <si>
    <t xml:space="preserve">Total assets</t>
  </si>
  <si>
    <t xml:space="preserve">Liabilities (end of month)</t>
  </si>
  <si>
    <t xml:space="preserve">Mortgage</t>
  </si>
  <si>
    <t xml:space="preserve">Car loan</t>
  </si>
  <si>
    <t xml:space="preserve">Credit cards</t>
  </si>
  <si>
    <t xml:space="preserve">Student loan</t>
  </si>
  <si>
    <t xml:space="preserve">Personal loan</t>
  </si>
  <si>
    <t xml:space="preserve">Other debts</t>
  </si>
  <si>
    <t xml:space="preserve">Total liabilities</t>
  </si>
  <si>
    <t xml:space="preserve">Net worth</t>
  </si>
  <si>
    <t xml:space="preserve">Change from last month</t>
  </si>
  <si>
    <t xml:space="preserve">Latest net worth</t>
  </si>
  <si>
    <t xml:space="preserve">The most recent month you have filled in.</t>
  </si>
  <si>
    <t xml:space="preserve">Prompts to use with an AI assistant. They work best with the rounded summary below.</t>
  </si>
  <si>
    <t xml:space="preserve">Before you paste anything</t>
  </si>
  <si>
    <t xml:space="preserve">• Leave out account numbers, bank names and the names of people or businesses. Categories are enough.</t>
  </si>
  <si>
    <t xml:space="preserve">• The summary below is rounded to the nearest 10. Keep it that way.</t>
  </si>
  <si>
    <t xml:space="preserve">• An AI assistant is not a financial adviser. Treat suggestions as ideas to think about.</t>
  </si>
  <si>
    <t xml:space="preserve">#</t>
  </si>
  <si>
    <t xml:space="preserve">Purpose</t>
  </si>
  <si>
    <t xml:space="preserve">Prompt</t>
  </si>
  <si>
    <t xml:space="preserve">Find easy savings</t>
  </si>
  <si>
    <t xml:space="preserve">Here is my monthly spending summary, rounded to the nearest 10 and with no account details: [PASTE SUMMARY]. Which three categories offer the easiest savings, and what small change would you try first in each?</t>
  </si>
  <si>
    <t xml:space="preserve">Check my budget amounts</t>
  </si>
  <si>
    <t xml:space="preserve">My budget and actual figures for [MONTH] are: [PASTE SUMMARY]. Where do my budget amounts look unrealistic compared with what I actually spent, and how might I adjust them for next month?</t>
  </si>
  <si>
    <t xml:space="preserve">Plan the next three months</t>
  </si>
  <si>
    <t xml:space="preserve">Here are my income, spending and savings rate for the year so far: [PASTE TOTALS]. Suggest a realistic savings rate to aim for over the next three months and the one habit most likely to help.</t>
  </si>
  <si>
    <t xml:space="preserve">Explain a change in net worth</t>
  </si>
  <si>
    <t xml:space="preserve">My net worth at the end of the last few months was: [PASTE FIGURES]. Explain in plain language what might have driven the change, and give me one question to ask myself.</t>
  </si>
  <si>
    <t xml:space="preserve">Weekly money check-in</t>
  </si>
  <si>
    <t xml:space="preserve">Ask me five short questions about my spending this week, one at a time. Then suggest one change to try next week.</t>
  </si>
  <si>
    <t xml:space="preserve">Summary to paste (month chosen on the Monthly Budget tab)</t>
  </si>
  <si>
    <t xml:space="preserve">Amount, rounded to nearest 10</t>
  </si>
</sst>
</file>

<file path=xl/styles.xml><?xml version="1.0" encoding="utf-8"?>
<styleSheet xmlns="http://schemas.openxmlformats.org/spreadsheetml/2006/main">
  <numFmts count="11">
    <numFmt numFmtId="164" formatCode="General"/>
    <numFmt numFmtId="165" formatCode="0"/>
    <numFmt numFmtId="166" formatCode="#,##0.00"/>
    <numFmt numFmtId="167" formatCode="d\ mmm\ yyyy"/>
    <numFmt numFmtId="168" formatCode="#,##0.00;[RED]\-#,##0.00"/>
    <numFmt numFmtId="169" formatCode="0.0%"/>
    <numFmt numFmtId="170" formatCode="0%"/>
    <numFmt numFmtId="171" formatCode="#,##0"/>
    <numFmt numFmtId="172" formatCode="#,##0;[RED]\-#,##0;\-"/>
    <numFmt numFmtId="173" formatCode="#,##0;[RED]\-#,##0"/>
    <numFmt numFmtId="174" formatCode="#,##0;\-#,##0"/>
  </numFmts>
  <fonts count="20">
    <font>
      <sz val="11"/>
      <color theme="1"/>
      <name val="Calibri"/>
      <family val="2"/>
      <charset val="1"/>
    </font>
    <font>
      <sz val="10"/>
      <name val="Arial"/>
      <family val="0"/>
    </font>
    <font>
      <sz val="10"/>
      <name val="Arial"/>
      <family val="0"/>
    </font>
    <font>
      <sz val="10"/>
      <name val="Arial"/>
      <family val="0"/>
    </font>
    <font>
      <b val="true"/>
      <sz val="18"/>
      <color rgb="FF1F2933"/>
      <name val="Arial"/>
      <family val="0"/>
      <charset val="1"/>
    </font>
    <font>
      <i val="true"/>
      <sz val="10"/>
      <color rgb="FF666666"/>
      <name val="Arial"/>
      <family val="0"/>
      <charset val="1"/>
    </font>
    <font>
      <b val="true"/>
      <sz val="12"/>
      <color rgb="FFC96D00"/>
      <name val="Arial"/>
      <family val="0"/>
      <charset val="1"/>
    </font>
    <font>
      <sz val="10"/>
      <name val="Arial"/>
      <family val="0"/>
      <charset val="1"/>
    </font>
    <font>
      <b val="true"/>
      <sz val="10"/>
      <name val="Arial"/>
      <family val="0"/>
      <charset val="1"/>
    </font>
    <font>
      <sz val="10"/>
      <color rgb="FF0000FF"/>
      <name val="Arial"/>
      <family val="0"/>
      <charset val="1"/>
    </font>
    <font>
      <i val="true"/>
      <sz val="9"/>
      <color rgb="FF666666"/>
      <name val="Arial"/>
      <family val="0"/>
      <charset val="1"/>
    </font>
    <font>
      <sz val="10"/>
      <color rgb="FF000000"/>
      <name val="Arial"/>
      <family val="0"/>
      <charset val="1"/>
    </font>
    <font>
      <sz val="10"/>
      <color rgb="FF666666"/>
      <name val="Arial"/>
      <family val="0"/>
      <charset val="1"/>
    </font>
    <font>
      <b val="true"/>
      <sz val="16"/>
      <color rgb="FF1F2933"/>
      <name val="Arial"/>
      <family val="0"/>
      <charset val="1"/>
    </font>
    <font>
      <b val="true"/>
      <sz val="10"/>
      <color rgb="FFFFFFFF"/>
      <name val="Arial"/>
      <family val="0"/>
      <charset val="1"/>
    </font>
    <font>
      <sz val="9"/>
      <color rgb="FF666666"/>
      <name val="Arial"/>
      <family val="0"/>
      <charset val="1"/>
    </font>
    <font>
      <sz val="10"/>
      <color rgb="FF008000"/>
      <name val="Arial"/>
      <family val="0"/>
      <charset val="1"/>
    </font>
    <font>
      <b val="true"/>
      <sz val="10"/>
      <color rgb="FF000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BF3E4"/>
        <bgColor rgb="FFF0EDE8"/>
      </patternFill>
    </fill>
    <fill>
      <patternFill patternType="solid">
        <fgColor rgb="FFF0EDE8"/>
        <bgColor rgb="FFFBF3E4"/>
      </patternFill>
    </fill>
    <fill>
      <patternFill patternType="solid">
        <fgColor rgb="FF1A1A1A"/>
        <bgColor rgb="FF1F2933"/>
      </patternFill>
    </fill>
    <fill>
      <patternFill patternType="solid">
        <fgColor rgb="FFE7E2D8"/>
        <bgColor rgb="FFD9D9D9"/>
      </patternFill>
    </fill>
  </fills>
  <borders count="2">
    <border diagonalUp="false" diagonalDown="false">
      <left/>
      <right/>
      <top/>
      <bottom/>
      <diagonal/>
    </border>
    <border diagonalUp="false" diagonalDown="false">
      <left style="thin">
        <color rgb="FFD0CBC2"/>
      </left>
      <right style="thin">
        <color rgb="FFD0CBC2"/>
      </right>
      <top style="thin">
        <color rgb="FFD0CBC2"/>
      </top>
      <bottom style="thin">
        <color rgb="FFD0CB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2" borderId="1" xfId="0" applyFont="true" applyBorder="true" applyAlignment="true" applyProtection="false">
      <alignment horizontal="lef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3"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6" fontId="12" fillId="3"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5"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left"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8" fontId="16" fillId="0" borderId="1" xfId="0" applyFont="true" applyBorder="true" applyAlignment="false" applyProtection="false">
      <alignment horizontal="general" vertical="bottom" textRotation="0" wrapText="false" indent="0" shrinkToFit="false"/>
      <protection locked="true" hidden="false"/>
    </xf>
    <xf numFmtId="168" fontId="17" fillId="0" borderId="1" xfId="0" applyFont="true" applyBorder="true" applyAlignment="false" applyProtection="false">
      <alignment horizontal="general" vertical="bottom" textRotation="0" wrapText="false" indent="0" shrinkToFit="false"/>
      <protection locked="true" hidden="false"/>
    </xf>
    <xf numFmtId="169" fontId="17" fillId="0"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70" fontId="11"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xf numFmtId="172" fontId="16" fillId="0" borderId="1" xfId="0" applyFont="true" applyBorder="true" applyAlignment="false" applyProtection="false">
      <alignment horizontal="general" vertical="bottom" textRotation="0" wrapText="false" indent="0" shrinkToFit="false"/>
      <protection locked="true" hidden="false"/>
    </xf>
    <xf numFmtId="172" fontId="8" fillId="0" borderId="1" xfId="0" applyFont="true" applyBorder="true" applyAlignment="false" applyProtection="false">
      <alignment horizontal="general" vertical="bottom" textRotation="0" wrapText="false" indent="0" shrinkToFit="false"/>
      <protection locked="true" hidden="false"/>
    </xf>
    <xf numFmtId="172" fontId="11" fillId="0" borderId="1" xfId="0" applyFont="true" applyBorder="true" applyAlignment="false" applyProtection="false">
      <alignment horizontal="general" vertical="bottom" textRotation="0" wrapText="false" indent="0" shrinkToFit="false"/>
      <protection locked="true" hidden="false"/>
    </xf>
    <xf numFmtId="169" fontId="11"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left" vertical="center" textRotation="0" wrapText="false" indent="0" shrinkToFit="false"/>
      <protection locked="true" hidden="false"/>
    </xf>
    <xf numFmtId="172" fontId="17" fillId="0" borderId="1" xfId="0" applyFont="true" applyBorder="true" applyAlignment="false" applyProtection="false">
      <alignment horizontal="general" vertical="bottom" textRotation="0" wrapText="false" indent="0" shrinkToFit="false"/>
      <protection locked="true" hidden="false"/>
    </xf>
    <xf numFmtId="171" fontId="9" fillId="2" borderId="1" xfId="0" applyFont="true" applyBorder="true" applyAlignment="false" applyProtection="false">
      <alignment horizontal="general" vertical="bottom" textRotation="0" wrapText="false" indent="0" shrinkToFit="false"/>
      <protection locked="true" hidden="false"/>
    </xf>
    <xf numFmtId="173" fontId="8" fillId="0" borderId="1" xfId="0" applyFont="true" applyBorder="true" applyAlignment="false" applyProtection="false">
      <alignment horizontal="general" vertical="bottom" textRotation="0" wrapText="false" indent="0" shrinkToFit="false"/>
      <protection locked="true" hidden="false"/>
    </xf>
    <xf numFmtId="173" fontId="7"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left" vertical="bottom" textRotation="0" wrapText="false" indent="0" shrinkToFit="false"/>
      <protection locked="true" hidden="false"/>
    </xf>
    <xf numFmtId="171" fontId="16" fillId="0" borderId="1" xfId="0" applyFont="true" applyBorder="true" applyAlignment="true" applyProtection="false">
      <alignment horizontal="left" vertical="bottom" textRotation="0" wrapText="false" indent="0" shrinkToFit="false"/>
      <protection locked="true" hidden="false"/>
    </xf>
    <xf numFmtId="174" fontId="16" fillId="0" borderId="1" xfId="0" applyFont="true" applyBorder="true" applyAlignment="true" applyProtection="false">
      <alignment horizontal="left" vertical="bottom" textRotation="0" wrapText="false" indent="0" shrinkToFit="false"/>
      <protection locked="true" hidden="false"/>
    </xf>
    <xf numFmtId="170" fontId="16" fillId="0" borderId="1" xfId="0" applyFont="true" applyBorder="tru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C96D00"/>
      </font>
    </dxf>
    <dxf>
      <font>
        <name val="Arial"/>
        <charset val="1"/>
        <family val="0"/>
        <color rgb="FF2E7D32"/>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8AA"/>
      <rgbColor rgb="FF878787"/>
      <rgbColor rgb="FF9999FF"/>
      <rgbColor rgb="FF993366"/>
      <rgbColor rgb="FFFBF3E4"/>
      <rgbColor rgb="FFF0EDE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7E2D8"/>
      <rgbColor rgb="FFFFFF99"/>
      <rgbColor rgb="FF99CCFF"/>
      <rgbColor rgb="FFFF99CC"/>
      <rgbColor rgb="FFCC99FF"/>
      <rgbColor rgb="FFD0CBC2"/>
      <rgbColor rgb="FF3366FF"/>
      <rgbColor rgb="FF33CCCC"/>
      <rgbColor rgb="FF99CC00"/>
      <rgbColor rgb="FFFFCC00"/>
      <rgbColor rgb="FFFF9900"/>
      <rgbColor rgb="FFC96D00"/>
      <rgbColor rgb="FF666666"/>
      <rgbColor rgb="FF969696"/>
      <rgbColor rgb="FF003366"/>
      <rgbColor rgb="FF2E7D32"/>
      <rgbColor rgb="FF003300"/>
      <rgbColor rgb="FF1A1A1A"/>
      <rgbColor rgb="FF993300"/>
      <rgbColor rgb="FF993366"/>
      <rgbColor rgb="FF333399"/>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Spending: budget and actual</a:t>
            </a:r>
          </a:p>
        </c:rich>
      </c:tx>
      <c:overlay val="0"/>
      <c:spPr>
        <a:noFill/>
        <a:ln w="0">
          <a:noFill/>
        </a:ln>
      </c:spPr>
    </c:title>
    <c:autoTitleDeleted val="0"/>
    <c:plotArea>
      <c:barChart>
        <c:barDir val="bar"/>
        <c:grouping val="clustered"/>
        <c:varyColors val="0"/>
        <c:ser>
          <c:idx val="0"/>
          <c:order val="0"/>
          <c:tx>
            <c:strRef>
              <c:f>"Budget"</c:f>
              <c:strCache>
                <c:ptCount val="1"/>
                <c:pt idx="0">
                  <c:v>Budget</c:v>
                </c:pt>
              </c:strCache>
            </c:strRef>
          </c:tx>
          <c:spPr>
            <a:solidFill>
              <a:srgbClr val="bfb8aa"/>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Budget'!$A$27:$A$44</c:f>
              <c:strCache>
                <c:ptCount val="18"/>
                <c:pt idx="0">
                  <c:v>Uncategorised</c:v>
                </c:pt>
                <c:pt idx="1">
                  <c:v>Housing</c:v>
                </c:pt>
                <c:pt idx="2">
                  <c:v>Utilities</c:v>
                </c:pt>
                <c:pt idx="3">
                  <c:v>Groceries</c:v>
                </c:pt>
                <c:pt idx="4">
                  <c:v>Transport</c:v>
                </c:pt>
                <c:pt idx="5">
                  <c:v>Insurance</c:v>
                </c:pt>
                <c:pt idx="6">
                  <c:v>Health</c:v>
                </c:pt>
                <c:pt idx="7">
                  <c:v>Eating out</c:v>
                </c:pt>
                <c:pt idx="8">
                  <c:v>Entertainment</c:v>
                </c:pt>
                <c:pt idx="9">
                  <c:v>Shopping</c:v>
                </c:pt>
                <c:pt idx="10">
                  <c:v>Subscriptions</c:v>
                </c:pt>
                <c:pt idx="11">
                  <c:v>Gifts and giving</c:v>
                </c:pt>
                <c:pt idx="12">
                  <c:v>Debt payments</c:v>
                </c:pt>
                <c:pt idx="13">
                  <c:v>Other</c:v>
                </c:pt>
                <c:pt idx="14">
                  <c:v/>
                </c:pt>
                <c:pt idx="15">
                  <c:v/>
                </c:pt>
                <c:pt idx="16">
                  <c:v/>
                </c:pt>
                <c:pt idx="17">
                  <c:v/>
                </c:pt>
              </c:strCache>
            </c:strRef>
          </c:cat>
          <c:val>
            <c:numRef>
              <c:f>'Monthly Budget'!$B$27:$B$44</c:f>
              <c:numCache>
                <c:formatCode>#,##0.00;[RED]\-#,##0.00</c:formatCode>
                <c:ptCount val="18"/>
                <c:pt idx="0">
                  <c:v>0</c:v>
                </c:pt>
                <c:pt idx="1">
                  <c:v>1500</c:v>
                </c:pt>
                <c:pt idx="2">
                  <c:v>260</c:v>
                </c:pt>
                <c:pt idx="3">
                  <c:v>650</c:v>
                </c:pt>
                <c:pt idx="4">
                  <c:v>280</c:v>
                </c:pt>
                <c:pt idx="5">
                  <c:v>150</c:v>
                </c:pt>
                <c:pt idx="6">
                  <c:v>90</c:v>
                </c:pt>
                <c:pt idx="7">
                  <c:v>200</c:v>
                </c:pt>
                <c:pt idx="8">
                  <c:v>120</c:v>
                </c:pt>
                <c:pt idx="9">
                  <c:v>200</c:v>
                </c:pt>
                <c:pt idx="10">
                  <c:v>60</c:v>
                </c:pt>
                <c:pt idx="11">
                  <c:v>80</c:v>
                </c:pt>
                <c:pt idx="12">
                  <c:v>200</c:v>
                </c:pt>
                <c:pt idx="13">
                  <c:v>100</c:v>
                </c:pt>
              </c:numCache>
            </c:numRef>
          </c:val>
        </c:ser>
        <c:ser>
          <c:idx val="1"/>
          <c:order val="1"/>
          <c:tx>
            <c:strRef>
              <c:f>"Actual"</c:f>
              <c:strCache>
                <c:ptCount val="1"/>
                <c:pt idx="0">
                  <c:v>Actual</c:v>
                </c:pt>
              </c:strCache>
            </c:strRef>
          </c:tx>
          <c:spPr>
            <a:solidFill>
              <a:srgbClr val="c96d0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Budget'!$A$27:$A$44</c:f>
              <c:strCache>
                <c:ptCount val="18"/>
                <c:pt idx="0">
                  <c:v>Uncategorised</c:v>
                </c:pt>
                <c:pt idx="1">
                  <c:v>Housing</c:v>
                </c:pt>
                <c:pt idx="2">
                  <c:v>Utilities</c:v>
                </c:pt>
                <c:pt idx="3">
                  <c:v>Groceries</c:v>
                </c:pt>
                <c:pt idx="4">
                  <c:v>Transport</c:v>
                </c:pt>
                <c:pt idx="5">
                  <c:v>Insurance</c:v>
                </c:pt>
                <c:pt idx="6">
                  <c:v>Health</c:v>
                </c:pt>
                <c:pt idx="7">
                  <c:v>Eating out</c:v>
                </c:pt>
                <c:pt idx="8">
                  <c:v>Entertainment</c:v>
                </c:pt>
                <c:pt idx="9">
                  <c:v>Shopping</c:v>
                </c:pt>
                <c:pt idx="10">
                  <c:v>Subscriptions</c:v>
                </c:pt>
                <c:pt idx="11">
                  <c:v>Gifts and giving</c:v>
                </c:pt>
                <c:pt idx="12">
                  <c:v>Debt payments</c:v>
                </c:pt>
                <c:pt idx="13">
                  <c:v>Other</c:v>
                </c:pt>
                <c:pt idx="14">
                  <c:v/>
                </c:pt>
                <c:pt idx="15">
                  <c:v/>
                </c:pt>
                <c:pt idx="16">
                  <c:v/>
                </c:pt>
                <c:pt idx="17">
                  <c:v/>
                </c:pt>
              </c:strCache>
            </c:strRef>
          </c:cat>
          <c:val>
            <c:numRef>
              <c:f>'Monthly Budget'!$C$27:$C$44</c:f>
              <c:numCache>
                <c:formatCode>#,##0.00;[RED]\-#,##0.00</c:formatCode>
                <c:ptCount val="18"/>
                <c:pt idx="0">
                  <c:v>-0</c:v>
                </c:pt>
                <c:pt idx="1">
                  <c:v>1500</c:v>
                </c:pt>
                <c:pt idx="2">
                  <c:v>197</c:v>
                </c:pt>
                <c:pt idx="3">
                  <c:v>357.45</c:v>
                </c:pt>
                <c:pt idx="4">
                  <c:v>68.4</c:v>
                </c:pt>
                <c:pt idx="5">
                  <c:v>150</c:v>
                </c:pt>
                <c:pt idx="6">
                  <c:v>61.5</c:v>
                </c:pt>
                <c:pt idx="7">
                  <c:v>51</c:v>
                </c:pt>
                <c:pt idx="8">
                  <c:v>32</c:v>
                </c:pt>
                <c:pt idx="9">
                  <c:v>-0</c:v>
                </c:pt>
                <c:pt idx="10">
                  <c:v>15.99</c:v>
                </c:pt>
                <c:pt idx="11">
                  <c:v>34</c:v>
                </c:pt>
                <c:pt idx="12">
                  <c:v>-0</c:v>
                </c:pt>
                <c:pt idx="13">
                  <c:v>-0</c:v>
                </c:pt>
              </c:numCache>
            </c:numRef>
          </c:val>
        </c:ser>
        <c:gapWidth val="40"/>
        <c:overlap val="0"/>
        <c:axId val="866212"/>
        <c:axId val="6823564"/>
      </c:barChart>
      <c:catAx>
        <c:axId val="866212"/>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23564"/>
        <c:crosses val="autoZero"/>
        <c:auto val="1"/>
        <c:lblAlgn val="ctr"/>
        <c:lblOffset val="100"/>
        <c:noMultiLvlLbl val="0"/>
      </c:catAx>
      <c:valAx>
        <c:axId val="682356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621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Income and spending by month</a:t>
            </a:r>
          </a:p>
        </c:rich>
      </c:tx>
      <c:overlay val="0"/>
      <c:spPr>
        <a:noFill/>
        <a:ln w="0">
          <a:noFill/>
        </a:ln>
      </c:spPr>
    </c:title>
    <c:autoTitleDeleted val="0"/>
    <c:plotArea>
      <c:barChart>
        <c:barDir val="col"/>
        <c:grouping val="clustered"/>
        <c:varyColors val="0"/>
        <c:ser>
          <c:idx val="0"/>
          <c:order val="0"/>
          <c:tx>
            <c:strRef>
              <c:f>"Income"</c:f>
              <c:strCache>
                <c:ptCount val="1"/>
                <c:pt idx="0">
                  <c:v>Income</c:v>
                </c:pt>
              </c:strCache>
            </c:strRef>
          </c:tx>
          <c:spPr>
            <a:solidFill>
              <a:srgbClr val="bfb8aa"/>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'Annual Summary'!$B$5:$M$5</c:f>
              <c:multiLvlStrCache>
                <c:ptCount val="1"/>
                <c:lvl>
                  <c:pt idx="0">
                    <c:v>Dec</c:v>
                  </c:pt>
                </c:lvl>
                <c:lvl>
                  <c:pt idx="0">
                    <c:v>Nov</c:v>
                  </c:pt>
                </c:lvl>
                <c:lvl>
                  <c:pt idx="0">
                    <c:v>Oct</c:v>
                  </c:pt>
                </c:lvl>
                <c:lvl>
                  <c:pt idx="0">
                    <c:v>Sep</c:v>
                  </c:pt>
                </c:lvl>
                <c:lvl>
                  <c:pt idx="0">
                    <c:v>Aug</c:v>
                  </c:pt>
                </c:lvl>
                <c:lvl>
                  <c:pt idx="0">
                    <c:v>Jul</c:v>
                  </c:pt>
                </c:lvl>
                <c:lvl>
                  <c:pt idx="0">
                    <c:v>Jun</c:v>
                  </c:pt>
                </c:lvl>
                <c:lvl>
                  <c:pt idx="0">
                    <c:v>May</c:v>
                  </c:pt>
                </c:lvl>
                <c:lvl>
                  <c:pt idx="0">
                    <c:v>Apr</c:v>
                  </c:pt>
                </c:lvl>
                <c:lvl>
                  <c:pt idx="0">
                    <c:v>Mar</c:v>
                  </c:pt>
                </c:lvl>
                <c:lvl>
                  <c:pt idx="0">
                    <c:v>Feb</c:v>
                  </c:pt>
                </c:lvl>
                <c:lvl>
                  <c:pt idx="0">
                    <c:v>Jan</c:v>
                  </c:pt>
                </c:lvl>
              </c:multiLvlStrCache>
            </c:multiLvlStrRef>
          </c:cat>
          <c:val>
            <c:numRef>
              <c:f>'Annual Summary'!$B$6:$M$6</c:f>
              <c:numCache>
                <c:formatCode>#,##0;[RED]\-#,##0;\-</c:formatCode>
                <c:ptCount val="12"/>
                <c:pt idx="0">
                  <c:v>4202.14</c:v>
                </c:pt>
                <c:pt idx="1">
                  <c:v>4200</c:v>
                </c:pt>
                <c:pt idx="2">
                  <c:v>4236</c:v>
                </c:pt>
                <c:pt idx="3">
                  <c:v>0</c:v>
                </c:pt>
                <c:pt idx="4">
                  <c:v>0</c:v>
                </c:pt>
                <c:pt idx="5">
                  <c:v>0</c:v>
                </c:pt>
                <c:pt idx="6">
                  <c:v>0</c:v>
                </c:pt>
                <c:pt idx="7">
                  <c:v>0</c:v>
                </c:pt>
                <c:pt idx="8">
                  <c:v>0</c:v>
                </c:pt>
                <c:pt idx="9">
                  <c:v>0</c:v>
                </c:pt>
                <c:pt idx="10">
                  <c:v>0</c:v>
                </c:pt>
                <c:pt idx="11">
                  <c:v>0</c:v>
                </c:pt>
              </c:numCache>
            </c:numRef>
          </c:val>
        </c:ser>
        <c:ser>
          <c:idx val="1"/>
          <c:order val="1"/>
          <c:tx>
            <c:strRef>
              <c:f>"Spending"</c:f>
              <c:strCache>
                <c:ptCount val="1"/>
                <c:pt idx="0">
                  <c:v>Spending</c:v>
                </c:pt>
              </c:strCache>
            </c:strRef>
          </c:tx>
          <c:spPr>
            <a:solidFill>
              <a:srgbClr val="c96d0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'Annual Summary'!$B$5:$M$5</c:f>
              <c:multiLvlStrCache>
                <c:ptCount val="1"/>
                <c:lvl>
                  <c:pt idx="0">
                    <c:v>Dec</c:v>
                  </c:pt>
                </c:lvl>
                <c:lvl>
                  <c:pt idx="0">
                    <c:v>Nov</c:v>
                  </c:pt>
                </c:lvl>
                <c:lvl>
                  <c:pt idx="0">
                    <c:v>Oct</c:v>
                  </c:pt>
                </c:lvl>
                <c:lvl>
                  <c:pt idx="0">
                    <c:v>Sep</c:v>
                  </c:pt>
                </c:lvl>
                <c:lvl>
                  <c:pt idx="0">
                    <c:v>Aug</c:v>
                  </c:pt>
                </c:lvl>
                <c:lvl>
                  <c:pt idx="0">
                    <c:v>Jul</c:v>
                  </c:pt>
                </c:lvl>
                <c:lvl>
                  <c:pt idx="0">
                    <c:v>Jun</c:v>
                  </c:pt>
                </c:lvl>
                <c:lvl>
                  <c:pt idx="0">
                    <c:v>May</c:v>
                  </c:pt>
                </c:lvl>
                <c:lvl>
                  <c:pt idx="0">
                    <c:v>Apr</c:v>
                  </c:pt>
                </c:lvl>
                <c:lvl>
                  <c:pt idx="0">
                    <c:v>Mar</c:v>
                  </c:pt>
                </c:lvl>
                <c:lvl>
                  <c:pt idx="0">
                    <c:v>Feb</c:v>
                  </c:pt>
                </c:lvl>
                <c:lvl>
                  <c:pt idx="0">
                    <c:v>Jan</c:v>
                  </c:pt>
                </c:lvl>
              </c:multiLvlStrCache>
            </c:multiLvlStrRef>
          </c:cat>
          <c:val>
            <c:numRef>
              <c:f>'Annual Summary'!$B$7:$M$7</c:f>
              <c:numCache>
                <c:formatCode>#,##0;[RED]\-#,##0;\-</c:formatCode>
                <c:ptCount val="12"/>
                <c:pt idx="0">
                  <c:v>2467.34</c:v>
                </c:pt>
                <c:pt idx="1">
                  <c:v>2345.63</c:v>
                </c:pt>
                <c:pt idx="2">
                  <c:v>2491.59</c:v>
                </c:pt>
                <c:pt idx="3">
                  <c:v>-0</c:v>
                </c:pt>
                <c:pt idx="4">
                  <c:v>-0</c:v>
                </c:pt>
                <c:pt idx="5">
                  <c:v>-0</c:v>
                </c:pt>
                <c:pt idx="6">
                  <c:v>-0</c:v>
                </c:pt>
                <c:pt idx="7">
                  <c:v>-0</c:v>
                </c:pt>
                <c:pt idx="8">
                  <c:v>-0</c:v>
                </c:pt>
                <c:pt idx="9">
                  <c:v>-0</c:v>
                </c:pt>
                <c:pt idx="10">
                  <c:v>-0</c:v>
                </c:pt>
                <c:pt idx="11">
                  <c:v>-0</c:v>
                </c:pt>
              </c:numCache>
            </c:numRef>
          </c:val>
        </c:ser>
        <c:gapWidth val="60"/>
        <c:overlap val="0"/>
        <c:axId val="27677991"/>
        <c:axId val="47655951"/>
      </c:barChart>
      <c:catAx>
        <c:axId val="2767799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655951"/>
        <c:crosses val="autoZero"/>
        <c:auto val="1"/>
        <c:lblAlgn val="ctr"/>
        <c:lblOffset val="100"/>
        <c:noMultiLvlLbl val="0"/>
      </c:catAx>
      <c:valAx>
        <c:axId val="47655951"/>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67799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Assets and liabilities by month</a:t>
            </a:r>
          </a:p>
        </c:rich>
      </c:tx>
      <c:overlay val="0"/>
      <c:spPr>
        <a:noFill/>
        <a:ln w="0">
          <a:noFill/>
        </a:ln>
      </c:spPr>
    </c:title>
    <c:autoTitleDeleted val="0"/>
    <c:plotArea>
      <c:barChart>
        <c:barDir val="col"/>
        <c:grouping val="clustered"/>
        <c:varyColors val="0"/>
        <c:ser>
          <c:idx val="0"/>
          <c:order val="0"/>
          <c:tx>
            <c:strRef>
              <c:f>"Total assets"</c:f>
              <c:strCache>
                <c:ptCount val="1"/>
                <c:pt idx="0">
                  <c:v>Total assets</c:v>
                </c:pt>
              </c:strCache>
            </c:strRef>
          </c:tx>
          <c:spPr>
            <a:solidFill>
              <a:srgbClr val="bfb8aa"/>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'Net Worth'!$B$5:$M$5</c:f>
              <c:multiLvlStrCache>
                <c:ptCount val="1"/>
                <c:lvl>
                  <c:pt idx="0">
                    <c:v>Dec</c:v>
                  </c:pt>
                </c:lvl>
                <c:lvl>
                  <c:pt idx="0">
                    <c:v>Nov</c:v>
                  </c:pt>
                </c:lvl>
                <c:lvl>
                  <c:pt idx="0">
                    <c:v>Oct</c:v>
                  </c:pt>
                </c:lvl>
                <c:lvl>
                  <c:pt idx="0">
                    <c:v>Sep</c:v>
                  </c:pt>
                </c:lvl>
                <c:lvl>
                  <c:pt idx="0">
                    <c:v>Aug</c:v>
                  </c:pt>
                </c:lvl>
                <c:lvl>
                  <c:pt idx="0">
                    <c:v>Jul</c:v>
                  </c:pt>
                </c:lvl>
                <c:lvl>
                  <c:pt idx="0">
                    <c:v>Jun</c:v>
                  </c:pt>
                </c:lvl>
                <c:lvl>
                  <c:pt idx="0">
                    <c:v>May</c:v>
                  </c:pt>
                </c:lvl>
                <c:lvl>
                  <c:pt idx="0">
                    <c:v>Apr</c:v>
                  </c:pt>
                </c:lvl>
                <c:lvl>
                  <c:pt idx="0">
                    <c:v>Mar</c:v>
                  </c:pt>
                </c:lvl>
                <c:lvl>
                  <c:pt idx="0">
                    <c:v>Feb</c:v>
                  </c:pt>
                </c:lvl>
                <c:lvl>
                  <c:pt idx="0">
                    <c:v>Jan</c:v>
                  </c:pt>
                </c:lvl>
              </c:multiLvlStrCache>
            </c:multiLvlStrRef>
          </c:cat>
          <c:val>
            <c:numRef>
              <c:f>'Net Worth'!$B$16:$M$16</c:f>
              <c:numCache>
                <c:formatCode>#,##0;[RED]\-#,##0</c:formatCode>
                <c:ptCount val="12"/>
                <c:pt idx="0">
                  <c:v>518400</c:v>
                </c:pt>
                <c:pt idx="1">
                  <c:v>520350</c:v>
                </c:pt>
                <c:pt idx="2">
                  <c:v>523800</c:v>
                </c:pt>
              </c:numCache>
            </c:numRef>
          </c:val>
        </c:ser>
        <c:ser>
          <c:idx val="1"/>
          <c:order val="1"/>
          <c:tx>
            <c:strRef>
              <c:f>"Total liabilities"</c:f>
              <c:strCache>
                <c:ptCount val="1"/>
                <c:pt idx="0">
                  <c:v>Total liabilities</c:v>
                </c:pt>
              </c:strCache>
            </c:strRef>
          </c:tx>
          <c:spPr>
            <a:solidFill>
              <a:srgbClr val="c96d0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'Net Worth'!$B$5:$M$5</c:f>
              <c:multiLvlStrCache>
                <c:ptCount val="1"/>
                <c:lvl>
                  <c:pt idx="0">
                    <c:v>Dec</c:v>
                  </c:pt>
                </c:lvl>
                <c:lvl>
                  <c:pt idx="0">
                    <c:v>Nov</c:v>
                  </c:pt>
                </c:lvl>
                <c:lvl>
                  <c:pt idx="0">
                    <c:v>Oct</c:v>
                  </c:pt>
                </c:lvl>
                <c:lvl>
                  <c:pt idx="0">
                    <c:v>Sep</c:v>
                  </c:pt>
                </c:lvl>
                <c:lvl>
                  <c:pt idx="0">
                    <c:v>Aug</c:v>
                  </c:pt>
                </c:lvl>
                <c:lvl>
                  <c:pt idx="0">
                    <c:v>Jul</c:v>
                  </c:pt>
                </c:lvl>
                <c:lvl>
                  <c:pt idx="0">
                    <c:v>Jun</c:v>
                  </c:pt>
                </c:lvl>
                <c:lvl>
                  <c:pt idx="0">
                    <c:v>May</c:v>
                  </c:pt>
                </c:lvl>
                <c:lvl>
                  <c:pt idx="0">
                    <c:v>Apr</c:v>
                  </c:pt>
                </c:lvl>
                <c:lvl>
                  <c:pt idx="0">
                    <c:v>Mar</c:v>
                  </c:pt>
                </c:lvl>
                <c:lvl>
                  <c:pt idx="0">
                    <c:v>Feb</c:v>
                  </c:pt>
                </c:lvl>
                <c:lvl>
                  <c:pt idx="0">
                    <c:v>Jan</c:v>
                  </c:pt>
                </c:lvl>
              </c:multiLvlStrCache>
            </c:multiLvlStrRef>
          </c:cat>
          <c:val>
            <c:numRef>
              <c:f>'Net Worth'!$B$27:$M$27</c:f>
              <c:numCache>
                <c:formatCode>#,##0;[RED]\-#,##0</c:formatCode>
                <c:ptCount val="12"/>
                <c:pt idx="0">
                  <c:v>317600</c:v>
                </c:pt>
                <c:pt idx="1">
                  <c:v>315800</c:v>
                </c:pt>
                <c:pt idx="2">
                  <c:v>314200</c:v>
                </c:pt>
              </c:numCache>
            </c:numRef>
          </c:val>
        </c:ser>
        <c:gapWidth val="60"/>
        <c:overlap val="0"/>
        <c:axId val="40040589"/>
        <c:axId val="12492072"/>
      </c:barChart>
      <c:catAx>
        <c:axId val="400405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492072"/>
        <c:crosses val="autoZero"/>
        <c:auto val="1"/>
        <c:lblAlgn val="ctr"/>
        <c:lblOffset val="100"/>
        <c:noMultiLvlLbl val="0"/>
      </c:catAx>
      <c:valAx>
        <c:axId val="12492072"/>
        <c:scaling>
          <c:orientation val="minMax"/>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04058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xdr:row>
      <xdr:rowOff>131040</xdr:rowOff>
    </xdr:from>
    <xdr:to>
      <xdr:col>17</xdr:col>
      <xdr:colOff>4680</xdr:colOff>
      <xdr:row>22</xdr:row>
      <xdr:rowOff>4320</xdr:rowOff>
    </xdr:to>
    <xdr:graphicFrame>
      <xdr:nvGraphicFramePr>
        <xdr:cNvPr id="0" name="Chart 1"/>
        <xdr:cNvGraphicFramePr/>
      </xdr:nvGraphicFramePr>
      <xdr:xfrm>
        <a:off x="7237080" y="571680"/>
        <a:ext cx="6119640" cy="39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41</xdr:row>
      <xdr:rowOff>130680</xdr:rowOff>
    </xdr:from>
    <xdr:to>
      <xdr:col>11</xdr:col>
      <xdr:colOff>463320</xdr:colOff>
      <xdr:row>58</xdr:row>
      <xdr:rowOff>131760</xdr:rowOff>
    </xdr:to>
    <xdr:graphicFrame>
      <xdr:nvGraphicFramePr>
        <xdr:cNvPr id="1" name="Chart 1"/>
        <xdr:cNvGraphicFramePr/>
      </xdr:nvGraphicFramePr>
      <xdr:xfrm>
        <a:off x="0" y="8467560"/>
        <a:ext cx="863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32</xdr:row>
      <xdr:rowOff>131040</xdr:rowOff>
    </xdr:from>
    <xdr:to>
      <xdr:col>8</xdr:col>
      <xdr:colOff>659520</xdr:colOff>
      <xdr:row>47</xdr:row>
      <xdr:rowOff>153000</xdr:rowOff>
    </xdr:to>
    <xdr:graphicFrame>
      <xdr:nvGraphicFramePr>
        <xdr:cNvPr id="2" name="Chart 1"/>
        <xdr:cNvGraphicFramePr/>
      </xdr:nvGraphicFramePr>
      <xdr:xfrm>
        <a:off x="0" y="645804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44"/>
  </cols>
  <sheetData>
    <row r="1" customFormat="false" ht="22.0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B5" s="4"/>
      <c r="C5" s="4"/>
    </row>
    <row r="6" customFormat="false" ht="42" hidden="false" customHeight="true" outlineLevel="0" collapsed="false">
      <c r="A6" s="4" t="s">
        <v>4</v>
      </c>
      <c r="B6" s="4"/>
      <c r="C6" s="4"/>
    </row>
    <row r="7" customFormat="false" ht="42" hidden="false" customHeight="true" outlineLevel="0" collapsed="false">
      <c r="A7" s="4" t="s">
        <v>5</v>
      </c>
      <c r="B7" s="4"/>
      <c r="C7" s="4"/>
    </row>
    <row r="8" customFormat="false" ht="30" hidden="false" customHeight="true" outlineLevel="0" collapsed="false">
      <c r="A8" s="4" t="s">
        <v>6</v>
      </c>
      <c r="B8" s="4"/>
      <c r="C8" s="4"/>
    </row>
    <row r="9" customFormat="false" ht="30" hidden="false" customHeight="true" outlineLevel="0" collapsed="false">
      <c r="A9" s="4" t="s">
        <v>7</v>
      </c>
      <c r="B9" s="4"/>
      <c r="C9" s="4"/>
    </row>
    <row r="10" customFormat="false" ht="30" hidden="false" customHeight="true" outlineLevel="0" collapsed="false">
      <c r="A10" s="4" t="s">
        <v>8</v>
      </c>
      <c r="B10" s="4"/>
      <c r="C10" s="4"/>
    </row>
    <row r="12" customFormat="false" ht="15" hidden="false" customHeight="false" outlineLevel="0" collapsed="false">
      <c r="A12" s="3" t="s">
        <v>9</v>
      </c>
    </row>
    <row r="13" customFormat="false" ht="15" hidden="false" customHeight="false" outlineLevel="0" collapsed="false">
      <c r="A13" s="5" t="s">
        <v>10</v>
      </c>
      <c r="B13" s="6" t="n">
        <v>2027</v>
      </c>
      <c r="C13" s="7" t="s">
        <v>11</v>
      </c>
    </row>
    <row r="15" customFormat="false" ht="15" hidden="false" customHeight="false" outlineLevel="0" collapsed="false">
      <c r="A15" s="3" t="s">
        <v>12</v>
      </c>
    </row>
    <row r="16" customFormat="false" ht="15" hidden="false" customHeight="false" outlineLevel="0" collapsed="false">
      <c r="A16" s="8" t="s">
        <v>13</v>
      </c>
      <c r="B16" s="8"/>
    </row>
    <row r="17" customFormat="false" ht="15" hidden="false" customHeight="false" outlineLevel="0" collapsed="false">
      <c r="A17" s="9" t="s">
        <v>14</v>
      </c>
      <c r="B17" s="9"/>
    </row>
    <row r="18" customFormat="false" ht="15" hidden="false" customHeight="false" outlineLevel="0" collapsed="false">
      <c r="A18" s="10" t="s">
        <v>15</v>
      </c>
      <c r="B18" s="10"/>
    </row>
    <row r="20" customFormat="false" ht="15" hidden="false" customHeight="false" outlineLevel="0" collapsed="false">
      <c r="A20" s="3" t="s">
        <v>16</v>
      </c>
    </row>
    <row r="21" customFormat="false" ht="15" hidden="false" customHeight="true" outlineLevel="0" collapsed="false">
      <c r="A21" s="5" t="s">
        <v>17</v>
      </c>
      <c r="B21" s="11" t="s">
        <v>18</v>
      </c>
      <c r="C21" s="11"/>
    </row>
    <row r="22" customFormat="false" ht="15" hidden="false" customHeight="true" outlineLevel="0" collapsed="false">
      <c r="A22" s="5" t="s">
        <v>19</v>
      </c>
      <c r="B22" s="11" t="s">
        <v>20</v>
      </c>
      <c r="C22" s="11"/>
    </row>
    <row r="23" customFormat="false" ht="15" hidden="false" customHeight="true" outlineLevel="0" collapsed="false">
      <c r="A23" s="5" t="s">
        <v>21</v>
      </c>
      <c r="B23" s="11" t="s">
        <v>22</v>
      </c>
      <c r="C23" s="11"/>
    </row>
    <row r="24" customFormat="false" ht="15" hidden="false" customHeight="true" outlineLevel="0" collapsed="false">
      <c r="A24" s="5" t="s">
        <v>23</v>
      </c>
      <c r="B24" s="11" t="s">
        <v>24</v>
      </c>
      <c r="C24" s="11"/>
    </row>
    <row r="25" customFormat="false" ht="15" hidden="false" customHeight="true" outlineLevel="0" collapsed="false">
      <c r="A25" s="5" t="s">
        <v>25</v>
      </c>
      <c r="B25" s="11" t="s">
        <v>26</v>
      </c>
      <c r="C25" s="11"/>
    </row>
    <row r="26" customFormat="false" ht="15" hidden="false" customHeight="true" outlineLevel="0" collapsed="false">
      <c r="A26" s="5" t="s">
        <v>27</v>
      </c>
      <c r="B26" s="11" t="s">
        <v>28</v>
      </c>
      <c r="C26" s="11"/>
    </row>
    <row r="28" customFormat="false" ht="15" hidden="false" customHeight="false" outlineLevel="0" collapsed="false">
      <c r="A28" s="3" t="s">
        <v>29</v>
      </c>
    </row>
    <row r="29" customFormat="false" ht="43.5" hidden="false" customHeight="true" outlineLevel="0" collapsed="false">
      <c r="A29" s="4" t="s">
        <v>30</v>
      </c>
      <c r="B29" s="4"/>
      <c r="C29" s="4"/>
    </row>
    <row r="31" customFormat="false" ht="27.75" hidden="false" customHeight="true" outlineLevel="0" collapsed="false">
      <c r="A31" s="12" t="s">
        <v>31</v>
      </c>
      <c r="B31" s="12"/>
      <c r="C31" s="12"/>
    </row>
  </sheetData>
  <mergeCells count="17">
    <mergeCell ref="A5:C5"/>
    <mergeCell ref="A6:C6"/>
    <mergeCell ref="A7:C7"/>
    <mergeCell ref="A8:C8"/>
    <mergeCell ref="A9:C9"/>
    <mergeCell ref="A10:C10"/>
    <mergeCell ref="A16:B16"/>
    <mergeCell ref="A17:B17"/>
    <mergeCell ref="A18:B18"/>
    <mergeCell ref="B21:C21"/>
    <mergeCell ref="B22:C22"/>
    <mergeCell ref="B23:C23"/>
    <mergeCell ref="B24:C24"/>
    <mergeCell ref="B25:C25"/>
    <mergeCell ref="B26:C26"/>
    <mergeCell ref="A29:C29"/>
    <mergeCell ref="A31:C3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2"/>
    <col collapsed="false" customWidth="true" hidden="false" outlineLevel="0" max="3" min="3" style="0" width="15"/>
    <col collapsed="false" customWidth="true" hidden="false" outlineLevel="0" max="4" min="4" style="0" width="3"/>
    <col collapsed="false" customWidth="true" hidden="false" outlineLevel="0" max="5" min="5" style="0" width="24"/>
    <col collapsed="false" customWidth="true" hidden="false" outlineLevel="0" max="6" min="6" style="0" width="22"/>
    <col collapsed="false" customWidth="true" hidden="false" outlineLevel="0" max="7" min="7" style="0" width="3"/>
    <col collapsed="false" customWidth="true" hidden="false" outlineLevel="0" max="8" min="8" style="0" width="14"/>
  </cols>
  <sheetData>
    <row r="1" customFormat="false" ht="19.7" hidden="false" customHeight="false" outlineLevel="0" collapsed="false">
      <c r="A1" s="13" t="s">
        <v>17</v>
      </c>
    </row>
    <row r="2" customFormat="false" ht="15" hidden="false" customHeight="false" outlineLevel="0" collapsed="false">
      <c r="A2" s="2" t="s">
        <v>32</v>
      </c>
    </row>
    <row r="4" customFormat="false" ht="15" hidden="false" customHeight="false" outlineLevel="0" collapsed="false">
      <c r="A4" s="3" t="s">
        <v>33</v>
      </c>
      <c r="E4" s="3" t="s">
        <v>34</v>
      </c>
    </row>
    <row r="5" customFormat="false" ht="30" hidden="false" customHeight="true" outlineLevel="0" collapsed="false">
      <c r="A5" s="14" t="s">
        <v>35</v>
      </c>
      <c r="B5" s="14" t="s">
        <v>36</v>
      </c>
      <c r="C5" s="14" t="s">
        <v>37</v>
      </c>
      <c r="E5" s="14" t="s">
        <v>38</v>
      </c>
      <c r="F5" s="14" t="s">
        <v>35</v>
      </c>
      <c r="H5" s="14" t="s">
        <v>39</v>
      </c>
    </row>
    <row r="6" customFormat="false" ht="15" hidden="false" customHeight="false" outlineLevel="0" collapsed="false">
      <c r="A6" s="15" t="s">
        <v>40</v>
      </c>
      <c r="B6" s="16" t="s">
        <v>41</v>
      </c>
      <c r="C6" s="17" t="n">
        <v>4200</v>
      </c>
      <c r="E6" s="15" t="s">
        <v>42</v>
      </c>
      <c r="F6" s="15" t="s">
        <v>40</v>
      </c>
      <c r="H6" s="16" t="s">
        <v>43</v>
      </c>
    </row>
    <row r="7" customFormat="false" ht="15" hidden="false" customHeight="false" outlineLevel="0" collapsed="false">
      <c r="A7" s="15" t="s">
        <v>44</v>
      </c>
      <c r="B7" s="16" t="s">
        <v>41</v>
      </c>
      <c r="C7" s="17" t="n">
        <v>150</v>
      </c>
      <c r="E7" s="15" t="s">
        <v>45</v>
      </c>
      <c r="F7" s="15" t="s">
        <v>40</v>
      </c>
      <c r="H7" s="16" t="s">
        <v>46</v>
      </c>
    </row>
    <row r="8" customFormat="false" ht="15" hidden="false" customHeight="false" outlineLevel="0" collapsed="false">
      <c r="A8" s="15"/>
      <c r="B8" s="16" t="s">
        <v>41</v>
      </c>
      <c r="C8" s="17"/>
      <c r="E8" s="15" t="s">
        <v>47</v>
      </c>
      <c r="F8" s="15" t="s">
        <v>40</v>
      </c>
      <c r="H8" s="16" t="s">
        <v>48</v>
      </c>
    </row>
    <row r="9" customFormat="false" ht="15" hidden="false" customHeight="false" outlineLevel="0" collapsed="false">
      <c r="A9" s="15"/>
      <c r="B9" s="16" t="s">
        <v>41</v>
      </c>
      <c r="C9" s="17"/>
      <c r="E9" s="15" t="s">
        <v>49</v>
      </c>
      <c r="F9" s="15" t="s">
        <v>44</v>
      </c>
      <c r="H9" s="16" t="s">
        <v>50</v>
      </c>
    </row>
    <row r="10" customFormat="false" ht="15" hidden="false" customHeight="false" outlineLevel="0" collapsed="false">
      <c r="A10" s="15"/>
      <c r="B10" s="16" t="s">
        <v>41</v>
      </c>
      <c r="C10" s="17"/>
      <c r="E10" s="15" t="s">
        <v>51</v>
      </c>
      <c r="F10" s="15" t="s">
        <v>44</v>
      </c>
      <c r="H10" s="16" t="s">
        <v>52</v>
      </c>
    </row>
    <row r="11" customFormat="false" ht="15" hidden="false" customHeight="false" outlineLevel="0" collapsed="false">
      <c r="A11" s="15"/>
      <c r="B11" s="16" t="s">
        <v>41</v>
      </c>
      <c r="C11" s="17"/>
      <c r="E11" s="15" t="s">
        <v>53</v>
      </c>
      <c r="F11" s="15" t="s">
        <v>54</v>
      </c>
      <c r="H11" s="16" t="s">
        <v>55</v>
      </c>
    </row>
    <row r="12" customFormat="false" ht="15" hidden="false" customHeight="false" outlineLevel="0" collapsed="false">
      <c r="A12" s="15"/>
      <c r="B12" s="16" t="s">
        <v>41</v>
      </c>
      <c r="C12" s="17"/>
      <c r="E12" s="15" t="s">
        <v>56</v>
      </c>
      <c r="F12" s="15" t="s">
        <v>54</v>
      </c>
      <c r="H12" s="16" t="s">
        <v>57</v>
      </c>
    </row>
    <row r="13" customFormat="false" ht="15" hidden="false" customHeight="false" outlineLevel="0" collapsed="false">
      <c r="A13" s="15"/>
      <c r="B13" s="16" t="s">
        <v>41</v>
      </c>
      <c r="C13" s="17"/>
      <c r="E13" s="15" t="s">
        <v>58</v>
      </c>
      <c r="F13" s="15" t="s">
        <v>59</v>
      </c>
      <c r="H13" s="16" t="s">
        <v>60</v>
      </c>
    </row>
    <row r="14" customFormat="false" ht="15" hidden="false" customHeight="false" outlineLevel="0" collapsed="false">
      <c r="A14" s="16" t="s">
        <v>61</v>
      </c>
      <c r="B14" s="16" t="s">
        <v>62</v>
      </c>
      <c r="C14" s="18" t="n">
        <v>0</v>
      </c>
      <c r="E14" s="15" t="s">
        <v>63</v>
      </c>
      <c r="F14" s="15" t="s">
        <v>59</v>
      </c>
      <c r="H14" s="16" t="s">
        <v>64</v>
      </c>
    </row>
    <row r="15" customFormat="false" ht="15" hidden="false" customHeight="false" outlineLevel="0" collapsed="false">
      <c r="A15" s="15" t="s">
        <v>54</v>
      </c>
      <c r="B15" s="16" t="s">
        <v>62</v>
      </c>
      <c r="C15" s="17" t="n">
        <v>1500</v>
      </c>
      <c r="E15" s="15" t="s">
        <v>65</v>
      </c>
      <c r="F15" s="15" t="s">
        <v>59</v>
      </c>
      <c r="H15" s="16" t="s">
        <v>66</v>
      </c>
    </row>
    <row r="16" customFormat="false" ht="15" hidden="false" customHeight="false" outlineLevel="0" collapsed="false">
      <c r="A16" s="15" t="s">
        <v>59</v>
      </c>
      <c r="B16" s="16" t="s">
        <v>62</v>
      </c>
      <c r="C16" s="17" t="n">
        <v>260</v>
      </c>
      <c r="E16" s="15" t="s">
        <v>67</v>
      </c>
      <c r="F16" s="15" t="s">
        <v>59</v>
      </c>
      <c r="H16" s="16" t="s">
        <v>68</v>
      </c>
    </row>
    <row r="17" customFormat="false" ht="15" hidden="false" customHeight="false" outlineLevel="0" collapsed="false">
      <c r="A17" s="15" t="s">
        <v>69</v>
      </c>
      <c r="B17" s="16" t="s">
        <v>62</v>
      </c>
      <c r="C17" s="17" t="n">
        <v>650</v>
      </c>
      <c r="E17" s="15" t="s">
        <v>70</v>
      </c>
      <c r="F17" s="15" t="s">
        <v>59</v>
      </c>
      <c r="H17" s="16" t="s">
        <v>71</v>
      </c>
    </row>
    <row r="18" customFormat="false" ht="15" hidden="false" customHeight="false" outlineLevel="0" collapsed="false">
      <c r="A18" s="15" t="s">
        <v>72</v>
      </c>
      <c r="B18" s="16" t="s">
        <v>62</v>
      </c>
      <c r="C18" s="17" t="n">
        <v>280</v>
      </c>
      <c r="E18" s="15" t="s">
        <v>73</v>
      </c>
      <c r="F18" s="15" t="s">
        <v>69</v>
      </c>
    </row>
    <row r="19" customFormat="false" ht="15" hidden="false" customHeight="false" outlineLevel="0" collapsed="false">
      <c r="A19" s="15" t="s">
        <v>74</v>
      </c>
      <c r="B19" s="16" t="s">
        <v>62</v>
      </c>
      <c r="C19" s="17" t="n">
        <v>150</v>
      </c>
      <c r="E19" s="15" t="s">
        <v>75</v>
      </c>
      <c r="F19" s="15" t="s">
        <v>69</v>
      </c>
    </row>
    <row r="20" customFormat="false" ht="15" hidden="false" customHeight="false" outlineLevel="0" collapsed="false">
      <c r="A20" s="15" t="s">
        <v>76</v>
      </c>
      <c r="B20" s="16" t="s">
        <v>62</v>
      </c>
      <c r="C20" s="17" t="n">
        <v>90</v>
      </c>
      <c r="E20" s="15" t="s">
        <v>77</v>
      </c>
      <c r="F20" s="15" t="s">
        <v>69</v>
      </c>
    </row>
    <row r="21" customFormat="false" ht="15" hidden="false" customHeight="false" outlineLevel="0" collapsed="false">
      <c r="A21" s="15" t="s">
        <v>78</v>
      </c>
      <c r="B21" s="16" t="s">
        <v>62</v>
      </c>
      <c r="C21" s="17" t="n">
        <v>200</v>
      </c>
      <c r="E21" s="15" t="s">
        <v>79</v>
      </c>
      <c r="F21" s="15" t="s">
        <v>72</v>
      </c>
    </row>
    <row r="22" customFormat="false" ht="15" hidden="false" customHeight="false" outlineLevel="0" collapsed="false">
      <c r="A22" s="15" t="s">
        <v>80</v>
      </c>
      <c r="B22" s="16" t="s">
        <v>62</v>
      </c>
      <c r="C22" s="17" t="n">
        <v>120</v>
      </c>
      <c r="E22" s="15" t="s">
        <v>81</v>
      </c>
      <c r="F22" s="15" t="s">
        <v>72</v>
      </c>
    </row>
    <row r="23" customFormat="false" ht="15" hidden="false" customHeight="false" outlineLevel="0" collapsed="false">
      <c r="A23" s="15" t="s">
        <v>82</v>
      </c>
      <c r="B23" s="16" t="s">
        <v>62</v>
      </c>
      <c r="C23" s="17" t="n">
        <v>200</v>
      </c>
      <c r="E23" s="15" t="s">
        <v>83</v>
      </c>
      <c r="F23" s="15" t="s">
        <v>72</v>
      </c>
    </row>
    <row r="24" customFormat="false" ht="15" hidden="false" customHeight="false" outlineLevel="0" collapsed="false">
      <c r="A24" s="15" t="s">
        <v>84</v>
      </c>
      <c r="B24" s="16" t="s">
        <v>62</v>
      </c>
      <c r="C24" s="17" t="n">
        <v>60</v>
      </c>
      <c r="E24" s="15" t="s">
        <v>85</v>
      </c>
      <c r="F24" s="15" t="s">
        <v>72</v>
      </c>
    </row>
    <row r="25" customFormat="false" ht="15" hidden="false" customHeight="false" outlineLevel="0" collapsed="false">
      <c r="A25" s="15" t="s">
        <v>86</v>
      </c>
      <c r="B25" s="16" t="s">
        <v>62</v>
      </c>
      <c r="C25" s="17" t="n">
        <v>80</v>
      </c>
      <c r="E25" s="15" t="s">
        <v>87</v>
      </c>
      <c r="F25" s="15" t="s">
        <v>72</v>
      </c>
    </row>
    <row r="26" customFormat="false" ht="15" hidden="false" customHeight="false" outlineLevel="0" collapsed="false">
      <c r="A26" s="15" t="s">
        <v>88</v>
      </c>
      <c r="B26" s="16" t="s">
        <v>62</v>
      </c>
      <c r="C26" s="17" t="n">
        <v>200</v>
      </c>
      <c r="E26" s="15" t="s">
        <v>89</v>
      </c>
      <c r="F26" s="15" t="s">
        <v>72</v>
      </c>
    </row>
    <row r="27" customFormat="false" ht="15" hidden="false" customHeight="false" outlineLevel="0" collapsed="false">
      <c r="A27" s="15" t="s">
        <v>90</v>
      </c>
      <c r="B27" s="16" t="s">
        <v>62</v>
      </c>
      <c r="C27" s="17" t="n">
        <v>100</v>
      </c>
      <c r="E27" s="15" t="s">
        <v>91</v>
      </c>
      <c r="F27" s="15" t="s">
        <v>72</v>
      </c>
    </row>
    <row r="28" customFormat="false" ht="15" hidden="false" customHeight="false" outlineLevel="0" collapsed="false">
      <c r="A28" s="15"/>
      <c r="B28" s="16" t="s">
        <v>62</v>
      </c>
      <c r="C28" s="17"/>
      <c r="E28" s="15" t="s">
        <v>92</v>
      </c>
      <c r="F28" s="15" t="s">
        <v>74</v>
      </c>
    </row>
    <row r="29" customFormat="false" ht="15" hidden="false" customHeight="false" outlineLevel="0" collapsed="false">
      <c r="A29" s="15"/>
      <c r="B29" s="16" t="s">
        <v>62</v>
      </c>
      <c r="C29" s="17"/>
      <c r="E29" s="15" t="s">
        <v>93</v>
      </c>
      <c r="F29" s="15" t="s">
        <v>76</v>
      </c>
    </row>
    <row r="30" customFormat="false" ht="15" hidden="false" customHeight="false" outlineLevel="0" collapsed="false">
      <c r="A30" s="15"/>
      <c r="B30" s="16" t="s">
        <v>62</v>
      </c>
      <c r="C30" s="17"/>
      <c r="E30" s="15" t="s">
        <v>94</v>
      </c>
      <c r="F30" s="15" t="s">
        <v>76</v>
      </c>
    </row>
    <row r="31" customFormat="false" ht="15" hidden="false" customHeight="false" outlineLevel="0" collapsed="false">
      <c r="A31" s="15"/>
      <c r="B31" s="16" t="s">
        <v>62</v>
      </c>
      <c r="C31" s="17"/>
      <c r="E31" s="15" t="s">
        <v>95</v>
      </c>
      <c r="F31" s="15" t="s">
        <v>76</v>
      </c>
    </row>
    <row r="32" customFormat="false" ht="15" hidden="false" customHeight="false" outlineLevel="0" collapsed="false">
      <c r="A32" s="15" t="s">
        <v>96</v>
      </c>
      <c r="B32" s="16" t="s">
        <v>97</v>
      </c>
      <c r="C32" s="17" t="n">
        <v>500</v>
      </c>
      <c r="E32" s="15" t="s">
        <v>98</v>
      </c>
      <c r="F32" s="15" t="s">
        <v>76</v>
      </c>
    </row>
    <row r="33" customFormat="false" ht="15" hidden="false" customHeight="false" outlineLevel="0" collapsed="false">
      <c r="A33" s="15"/>
      <c r="B33" s="16" t="s">
        <v>97</v>
      </c>
      <c r="C33" s="17"/>
      <c r="E33" s="15" t="s">
        <v>99</v>
      </c>
      <c r="F33" s="15" t="s">
        <v>78</v>
      </c>
    </row>
    <row r="34" customFormat="false" ht="15" hidden="false" customHeight="false" outlineLevel="0" collapsed="false">
      <c r="A34" s="15"/>
      <c r="B34" s="16" t="s">
        <v>97</v>
      </c>
      <c r="C34" s="17"/>
      <c r="E34" s="15" t="s">
        <v>100</v>
      </c>
      <c r="F34" s="15" t="s">
        <v>78</v>
      </c>
    </row>
    <row r="35" customFormat="false" ht="15" hidden="false" customHeight="false" outlineLevel="0" collapsed="false">
      <c r="E35" s="15" t="s">
        <v>101</v>
      </c>
      <c r="F35" s="15" t="s">
        <v>78</v>
      </c>
    </row>
    <row r="36" customFormat="false" ht="15" hidden="false" customHeight="false" outlineLevel="0" collapsed="false">
      <c r="A36" s="7" t="s">
        <v>102</v>
      </c>
      <c r="E36" s="15" t="s">
        <v>103</v>
      </c>
      <c r="F36" s="15" t="s">
        <v>78</v>
      </c>
    </row>
    <row r="37" customFormat="false" ht="15" hidden="false" customHeight="false" outlineLevel="0" collapsed="false">
      <c r="A37" s="7" t="s">
        <v>104</v>
      </c>
      <c r="E37" s="15" t="s">
        <v>105</v>
      </c>
      <c r="F37" s="15" t="s">
        <v>78</v>
      </c>
    </row>
    <row r="38" customFormat="false" ht="15" hidden="false" customHeight="false" outlineLevel="0" collapsed="false">
      <c r="A38" s="7" t="s">
        <v>106</v>
      </c>
      <c r="E38" s="15" t="s">
        <v>107</v>
      </c>
      <c r="F38" s="15" t="s">
        <v>80</v>
      </c>
    </row>
    <row r="39" customFormat="false" ht="15" hidden="false" customHeight="false" outlineLevel="0" collapsed="false">
      <c r="E39" s="15" t="s">
        <v>108</v>
      </c>
      <c r="F39" s="15" t="s">
        <v>80</v>
      </c>
    </row>
    <row r="40" customFormat="false" ht="15" hidden="false" customHeight="false" outlineLevel="0" collapsed="false">
      <c r="E40" s="15" t="s">
        <v>109</v>
      </c>
      <c r="F40" s="15" t="s">
        <v>84</v>
      </c>
    </row>
    <row r="41" customFormat="false" ht="15" hidden="false" customHeight="false" outlineLevel="0" collapsed="false">
      <c r="E41" s="15" t="s">
        <v>110</v>
      </c>
      <c r="F41" s="15" t="s">
        <v>84</v>
      </c>
    </row>
    <row r="42" customFormat="false" ht="15" hidden="false" customHeight="false" outlineLevel="0" collapsed="false">
      <c r="E42" s="15" t="s">
        <v>111</v>
      </c>
      <c r="F42" s="15" t="s">
        <v>84</v>
      </c>
    </row>
    <row r="43" customFormat="false" ht="15" hidden="false" customHeight="false" outlineLevel="0" collapsed="false">
      <c r="E43" s="15" t="s">
        <v>112</v>
      </c>
      <c r="F43" s="15" t="s">
        <v>82</v>
      </c>
    </row>
    <row r="44" customFormat="false" ht="15" hidden="false" customHeight="false" outlineLevel="0" collapsed="false">
      <c r="E44" s="15" t="s">
        <v>113</v>
      </c>
      <c r="F44" s="15" t="s">
        <v>82</v>
      </c>
    </row>
    <row r="45" customFormat="false" ht="15" hidden="false" customHeight="false" outlineLevel="0" collapsed="false">
      <c r="E45" s="15" t="s">
        <v>114</v>
      </c>
      <c r="F45" s="15" t="s">
        <v>82</v>
      </c>
    </row>
    <row r="46" customFormat="false" ht="15" hidden="false" customHeight="false" outlineLevel="0" collapsed="false">
      <c r="E46" s="15" t="s">
        <v>115</v>
      </c>
      <c r="F46" s="15" t="s">
        <v>86</v>
      </c>
    </row>
    <row r="47" customFormat="false" ht="15" hidden="false" customHeight="false" outlineLevel="0" collapsed="false">
      <c r="E47" s="15" t="s">
        <v>116</v>
      </c>
      <c r="F47" s="15" t="s">
        <v>86</v>
      </c>
    </row>
    <row r="48" customFormat="false" ht="15" hidden="false" customHeight="false" outlineLevel="0" collapsed="false">
      <c r="E48" s="15" t="s">
        <v>117</v>
      </c>
      <c r="F48" s="15" t="s">
        <v>86</v>
      </c>
    </row>
    <row r="49" customFormat="false" ht="15" hidden="false" customHeight="false" outlineLevel="0" collapsed="false">
      <c r="E49" s="15" t="s">
        <v>118</v>
      </c>
      <c r="F49" s="15" t="s">
        <v>88</v>
      </c>
    </row>
    <row r="50" customFormat="false" ht="15" hidden="false" customHeight="false" outlineLevel="0" collapsed="false">
      <c r="E50" s="15" t="s">
        <v>119</v>
      </c>
      <c r="F50" s="15" t="s">
        <v>88</v>
      </c>
    </row>
    <row r="51" customFormat="false" ht="15" hidden="false" customHeight="false" outlineLevel="0" collapsed="false">
      <c r="E51" s="15" t="s">
        <v>120</v>
      </c>
      <c r="F51" s="15" t="s">
        <v>96</v>
      </c>
    </row>
    <row r="52" customFormat="false" ht="15" hidden="false" customHeight="false" outlineLevel="0" collapsed="false">
      <c r="E52" s="15"/>
      <c r="F52" s="15"/>
    </row>
    <row r="53" customFormat="false" ht="15" hidden="false" customHeight="false" outlineLevel="0" collapsed="false">
      <c r="E53" s="15"/>
      <c r="F53" s="15"/>
    </row>
    <row r="54" customFormat="false" ht="15" hidden="false" customHeight="false" outlineLevel="0" collapsed="false">
      <c r="E54" s="15"/>
      <c r="F54" s="15"/>
    </row>
    <row r="55" customFormat="false" ht="15" hidden="false" customHeight="false" outlineLevel="0" collapsed="false">
      <c r="E55" s="15"/>
      <c r="F55" s="15"/>
    </row>
    <row r="56" customFormat="false" ht="15" hidden="false" customHeight="false" outlineLevel="0" collapsed="false">
      <c r="E56" s="15"/>
      <c r="F56" s="15"/>
    </row>
    <row r="57" customFormat="false" ht="15" hidden="false" customHeight="false" outlineLevel="0" collapsed="false">
      <c r="E57" s="15"/>
      <c r="F57" s="15"/>
    </row>
    <row r="58" customFormat="false" ht="15" hidden="false" customHeight="false" outlineLevel="0" collapsed="false">
      <c r="E58" s="15"/>
      <c r="F58" s="15"/>
    </row>
    <row r="59" customFormat="false" ht="15" hidden="false" customHeight="false" outlineLevel="0" collapsed="false">
      <c r="E59" s="15"/>
      <c r="F59" s="15"/>
    </row>
    <row r="60" customFormat="false" ht="15" hidden="false" customHeight="false" outlineLevel="0" collapsed="false">
      <c r="E60" s="15"/>
      <c r="F60" s="15"/>
    </row>
    <row r="61" customFormat="false" ht="15" hidden="false" customHeight="false" outlineLevel="0" collapsed="false">
      <c r="E61" s="15"/>
      <c r="F61" s="15"/>
    </row>
    <row r="62" customFormat="false" ht="15" hidden="false" customHeight="false" outlineLevel="0" collapsed="false">
      <c r="E62" s="15"/>
      <c r="F62" s="15"/>
    </row>
    <row r="63" customFormat="false" ht="15" hidden="false" customHeight="false" outlineLevel="0" collapsed="false">
      <c r="E63" s="15"/>
      <c r="F63" s="15"/>
    </row>
    <row r="64" customFormat="false" ht="15" hidden="false" customHeight="false" outlineLevel="0" collapsed="false">
      <c r="E64" s="15"/>
      <c r="F64" s="15"/>
    </row>
    <row r="65" customFormat="false" ht="15" hidden="false" customHeight="false" outlineLevel="0" collapsed="false">
      <c r="E65" s="15"/>
      <c r="F65" s="15"/>
    </row>
    <row r="67" customFormat="false" ht="15" hidden="false" customHeight="false" outlineLevel="0" collapsed="false">
      <c r="E67" s="7" t="s">
        <v>121</v>
      </c>
    </row>
    <row r="68" customFormat="false" ht="15" hidden="false" customHeight="false" outlineLevel="0" collapsed="false">
      <c r="E68" s="7" t="s">
        <v>122</v>
      </c>
    </row>
  </sheetData>
  <dataValidations count="1">
    <dataValidation allowBlank="true" error="Please pick from the list." errorStyle="stop" operator="between" showDropDown="false" showErrorMessage="false" showInputMessage="false" sqref="F6:F65" type="list">
      <formula1>$A$6:$A$34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5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13"/>
    <col collapsed="false" customWidth="true" hidden="false" outlineLevel="0" max="5" min="4" style="0" width="20"/>
    <col collapsed="false" customWidth="true" hidden="false" outlineLevel="0" max="6" min="6" style="0" width="11"/>
    <col collapsed="false" customWidth="true" hidden="false" outlineLevel="0" max="7" min="7" style="0" width="20"/>
    <col collapsed="false" customWidth="true" hidden="false" outlineLevel="0" max="8" min="8" style="0" width="18"/>
    <col collapsed="false" customWidth="true" hidden="false" outlineLevel="0" max="9" min="9" style="0" width="11"/>
  </cols>
  <sheetData>
    <row r="1" customFormat="false" ht="19.7" hidden="false" customHeight="false" outlineLevel="0" collapsed="false">
      <c r="A1" s="13" t="s">
        <v>19</v>
      </c>
    </row>
    <row r="2" customFormat="false" ht="15" hidden="false" customHeight="false" outlineLevel="0" collapsed="false">
      <c r="A2" s="2" t="s">
        <v>123</v>
      </c>
    </row>
    <row r="3" customFormat="false" ht="15" hidden="false" customHeight="false" outlineLevel="0" collapsed="false">
      <c r="A3" s="7" t="s">
        <v>124</v>
      </c>
    </row>
    <row r="4" customFormat="false" ht="15" hidden="false" customHeight="false" outlineLevel="0" collapsed="false">
      <c r="A4" s="7" t="s">
        <v>125</v>
      </c>
    </row>
    <row r="6" customFormat="false" ht="30" hidden="false" customHeight="true" outlineLevel="0" collapsed="false">
      <c r="A6" s="14" t="s">
        <v>126</v>
      </c>
      <c r="B6" s="14" t="s">
        <v>127</v>
      </c>
      <c r="C6" s="14" t="s">
        <v>128</v>
      </c>
      <c r="D6" s="14" t="s">
        <v>35</v>
      </c>
      <c r="E6" s="14" t="s">
        <v>129</v>
      </c>
      <c r="F6" s="14" t="s">
        <v>36</v>
      </c>
      <c r="G6" s="14" t="s">
        <v>130</v>
      </c>
      <c r="H6" s="14" t="s">
        <v>131</v>
      </c>
      <c r="I6" s="14" t="s">
        <v>132</v>
      </c>
    </row>
    <row r="7" customFormat="false" ht="15" hidden="false" customHeight="false" outlineLevel="0" collapsed="false">
      <c r="A7" s="19" t="n">
        <v>46390</v>
      </c>
      <c r="B7" s="15" t="s">
        <v>133</v>
      </c>
      <c r="C7" s="20" t="n">
        <v>4200</v>
      </c>
      <c r="D7" s="21" t="str">
        <f aca="false">IF(B7="","",IF(E7&lt;&gt;"",E7,H7))</f>
        <v>Salary</v>
      </c>
      <c r="E7" s="15"/>
      <c r="F7" s="21" t="str">
        <f aca="false">IF(D7="","",IF(COUNTIF(Settings!$A$6:$A$13,D7)&gt;0,"Income",IF(COUNTIF(Settings!$A$32:$A$34,D7)&gt;0,"Saving","Spending")))</f>
        <v>Income</v>
      </c>
      <c r="G7" s="15" t="s">
        <v>134</v>
      </c>
      <c r="H7" s="22" t="str">
        <f aca="false">IF(B7="","",IF(OR(I7=0,INDEX(Settings!$F$6:$F$65,MAX(I7,1))=""),"Uncategorised",INDEX(Settings!$F$6:$F$65,I7)))</f>
        <v>Salary</v>
      </c>
      <c r="I7" s="22" t="n">
        <f aca="false">IF(B7="","",SUMPRODUCT(MAX((Settings!$E$6:$E$65&lt;&gt;"")*ISNUMBER(SEARCH(Settings!$E$6:$E$65,B7))*(ROW(Settings!$E$6:$E$65)-5))))</f>
        <v>2</v>
      </c>
    </row>
    <row r="8" customFormat="false" ht="15" hidden="false" customHeight="false" outlineLevel="0" collapsed="false">
      <c r="A8" s="19" t="n">
        <v>46390</v>
      </c>
      <c r="B8" s="15" t="s">
        <v>135</v>
      </c>
      <c r="C8" s="20" t="n">
        <v>-1500</v>
      </c>
      <c r="D8" s="21" t="str">
        <f aca="false">IF(B8="","",IF(E8&lt;&gt;"",E8,H8))</f>
        <v>Housing</v>
      </c>
      <c r="E8" s="15"/>
      <c r="F8" s="21" t="str">
        <f aca="false">IF(D8="","",IF(COUNTIF(Settings!$A$6:$A$13,D8)&gt;0,"Income",IF(COUNTIF(Settings!$A$32:$A$34,D8)&gt;0,"Saving","Spending")))</f>
        <v>Spending</v>
      </c>
      <c r="G8" s="15" t="s">
        <v>134</v>
      </c>
      <c r="H8" s="22" t="str">
        <f aca="false">IF(B8="","",IF(OR(I8=0,INDEX(Settings!$F$6:$F$65,MAX(I8,1))=""),"Uncategorised",INDEX(Settings!$F$6:$F$65,I8)))</f>
        <v>Housing</v>
      </c>
      <c r="I8" s="22" t="n">
        <f aca="false">IF(B8="","",SUMPRODUCT(MAX((Settings!$E$6:$E$65&lt;&gt;"")*ISNUMBER(SEARCH(Settings!$E$6:$E$65,B8))*(ROW(Settings!$E$6:$E$65)-5))))</f>
        <v>6</v>
      </c>
    </row>
    <row r="9" customFormat="false" ht="15" hidden="false" customHeight="false" outlineLevel="0" collapsed="false">
      <c r="A9" s="19" t="n">
        <v>46391</v>
      </c>
      <c r="B9" s="15" t="s">
        <v>136</v>
      </c>
      <c r="C9" s="20" t="n">
        <v>-142.3</v>
      </c>
      <c r="D9" s="21" t="str">
        <f aca="false">IF(B9="","",IF(E9&lt;&gt;"",E9,H9))</f>
        <v>Groceries</v>
      </c>
      <c r="E9" s="15"/>
      <c r="F9" s="21" t="str">
        <f aca="false">IF(D9="","",IF(COUNTIF(Settings!$A$6:$A$13,D9)&gt;0,"Income",IF(COUNTIF(Settings!$A$32:$A$34,D9)&gt;0,"Saving","Spending")))</f>
        <v>Spending</v>
      </c>
      <c r="G9" s="15" t="s">
        <v>134</v>
      </c>
      <c r="H9" s="22" t="str">
        <f aca="false">IF(B9="","",IF(OR(I9=0,INDEX(Settings!$F$6:$F$65,MAX(I9,1))=""),"Uncategorised",INDEX(Settings!$F$6:$F$65,I9)))</f>
        <v>Groceries</v>
      </c>
      <c r="I9" s="22" t="n">
        <f aca="false">IF(B9="","",SUMPRODUCT(MAX((Settings!$E$6:$E$65&lt;&gt;"")*ISNUMBER(SEARCH(Settings!$E$6:$E$65,B9))*(ROW(Settings!$E$6:$E$65)-5))))</f>
        <v>13</v>
      </c>
    </row>
    <row r="10" customFormat="false" ht="15" hidden="false" customHeight="false" outlineLevel="0" collapsed="false">
      <c r="A10" s="19" t="n">
        <v>46392</v>
      </c>
      <c r="B10" s="15" t="s">
        <v>137</v>
      </c>
      <c r="C10" s="20" t="n">
        <v>-68.4</v>
      </c>
      <c r="D10" s="21" t="str">
        <f aca="false">IF(B10="","",IF(E10&lt;&gt;"",E10,H10))</f>
        <v>Transport</v>
      </c>
      <c r="E10" s="15"/>
      <c r="F10" s="21" t="str">
        <f aca="false">IF(D10="","",IF(COUNTIF(Settings!$A$6:$A$13,D10)&gt;0,"Income",IF(COUNTIF(Settings!$A$32:$A$34,D10)&gt;0,"Saving","Spending")))</f>
        <v>Spending</v>
      </c>
      <c r="G10" s="15" t="s">
        <v>134</v>
      </c>
      <c r="H10" s="22" t="str">
        <f aca="false">IF(B10="","",IF(OR(I10=0,INDEX(Settings!$F$6:$F$65,MAX(I10,1))=""),"Uncategorised",INDEX(Settings!$F$6:$F$65,I10)))</f>
        <v>Transport</v>
      </c>
      <c r="I10" s="22" t="n">
        <f aca="false">IF(B10="","",SUMPRODUCT(MAX((Settings!$E$6:$E$65&lt;&gt;"")*ISNUMBER(SEARCH(Settings!$E$6:$E$65,B10))*(ROW(Settings!$E$6:$E$65)-5))))</f>
        <v>16</v>
      </c>
    </row>
    <row r="11" customFormat="false" ht="15" hidden="false" customHeight="false" outlineLevel="0" collapsed="false">
      <c r="A11" s="19" t="n">
        <v>46393</v>
      </c>
      <c r="B11" s="15" t="s">
        <v>138</v>
      </c>
      <c r="C11" s="20" t="n">
        <v>-9.8</v>
      </c>
      <c r="D11" s="21" t="str">
        <f aca="false">IF(B11="","",IF(E11&lt;&gt;"",E11,H11))</f>
        <v>Eating out</v>
      </c>
      <c r="E11" s="15"/>
      <c r="F11" s="21" t="str">
        <f aca="false">IF(D11="","",IF(COUNTIF(Settings!$A$6:$A$13,D11)&gt;0,"Income",IF(COUNTIF(Settings!$A$32:$A$34,D11)&gt;0,"Saving","Spending")))</f>
        <v>Spending</v>
      </c>
      <c r="G11" s="15" t="s">
        <v>134</v>
      </c>
      <c r="H11" s="22" t="str">
        <f aca="false">IF(B11="","",IF(OR(I11=0,INDEX(Settings!$F$6:$F$65,MAX(I11,1))=""),"Uncategorised",INDEX(Settings!$F$6:$F$65,I11)))</f>
        <v>Eating out</v>
      </c>
      <c r="I11" s="22" t="n">
        <f aca="false">IF(B11="","",SUMPRODUCT(MAX((Settings!$E$6:$E$65&lt;&gt;"")*ISNUMBER(SEARCH(Settings!$E$6:$E$65,B11))*(ROW(Settings!$E$6:$E$65)-5))))</f>
        <v>31</v>
      </c>
    </row>
    <row r="12" customFormat="false" ht="15" hidden="false" customHeight="false" outlineLevel="0" collapsed="false">
      <c r="A12" s="19" t="n">
        <v>46395</v>
      </c>
      <c r="B12" s="15" t="s">
        <v>139</v>
      </c>
      <c r="C12" s="20" t="n">
        <v>-118</v>
      </c>
      <c r="D12" s="21" t="str">
        <f aca="false">IF(B12="","",IF(E12&lt;&gt;"",E12,H12))</f>
        <v>Utilities</v>
      </c>
      <c r="E12" s="15"/>
      <c r="F12" s="21" t="str">
        <f aca="false">IF(D12="","",IF(COUNTIF(Settings!$A$6:$A$13,D12)&gt;0,"Income",IF(COUNTIF(Settings!$A$32:$A$34,D12)&gt;0,"Saving","Spending")))</f>
        <v>Spending</v>
      </c>
      <c r="G12" s="15" t="s">
        <v>134</v>
      </c>
      <c r="H12" s="22" t="str">
        <f aca="false">IF(B12="","",IF(OR(I12=0,INDEX(Settings!$F$6:$F$65,MAX(I12,1))=""),"Uncategorised",INDEX(Settings!$F$6:$F$65,I12)))</f>
        <v>Utilities</v>
      </c>
      <c r="I12" s="22" t="n">
        <f aca="false">IF(B12="","",SUMPRODUCT(MAX((Settings!$E$6:$E$65&lt;&gt;"")*ISNUMBER(SEARCH(Settings!$E$6:$E$65,B12))*(ROW(Settings!$E$6:$E$65)-5))))</f>
        <v>8</v>
      </c>
    </row>
    <row r="13" customFormat="false" ht="15" hidden="false" customHeight="false" outlineLevel="0" collapsed="false">
      <c r="A13" s="19" t="n">
        <v>46396</v>
      </c>
      <c r="B13" s="15" t="s">
        <v>140</v>
      </c>
      <c r="C13" s="20" t="n">
        <v>-79</v>
      </c>
      <c r="D13" s="21" t="str">
        <f aca="false">IF(B13="","",IF(E13&lt;&gt;"",E13,H13))</f>
        <v>Utilities</v>
      </c>
      <c r="E13" s="15"/>
      <c r="F13" s="21" t="str">
        <f aca="false">IF(D13="","",IF(COUNTIF(Settings!$A$6:$A$13,D13)&gt;0,"Income",IF(COUNTIF(Settings!$A$32:$A$34,D13)&gt;0,"Saving","Spending")))</f>
        <v>Spending</v>
      </c>
      <c r="G13" s="15" t="s">
        <v>134</v>
      </c>
      <c r="H13" s="22" t="str">
        <f aca="false">IF(B13="","",IF(OR(I13=0,INDEX(Settings!$F$6:$F$65,MAX(I13,1))=""),"Uncategorised",INDEX(Settings!$F$6:$F$65,I13)))</f>
        <v>Utilities</v>
      </c>
      <c r="I13" s="22" t="n">
        <f aca="false">IF(B13="","",SUMPRODUCT(MAX((Settings!$E$6:$E$65&lt;&gt;"")*ISNUMBER(SEARCH(Settings!$E$6:$E$65,B13))*(ROW(Settings!$E$6:$E$65)-5))))</f>
        <v>11</v>
      </c>
    </row>
    <row r="14" customFormat="false" ht="15" hidden="false" customHeight="false" outlineLevel="0" collapsed="false">
      <c r="A14" s="19" t="n">
        <v>46397</v>
      </c>
      <c r="B14" s="15" t="s">
        <v>141</v>
      </c>
      <c r="C14" s="20" t="n">
        <v>-15.99</v>
      </c>
      <c r="D14" s="21" t="str">
        <f aca="false">IF(B14="","",IF(E14&lt;&gt;"",E14,H14))</f>
        <v>Subscriptions</v>
      </c>
      <c r="E14" s="15"/>
      <c r="F14" s="21" t="str">
        <f aca="false">IF(D14="","",IF(COUNTIF(Settings!$A$6:$A$13,D14)&gt;0,"Income",IF(COUNTIF(Settings!$A$32:$A$34,D14)&gt;0,"Saving","Spending")))</f>
        <v>Spending</v>
      </c>
      <c r="G14" s="15" t="s">
        <v>134</v>
      </c>
      <c r="H14" s="22" t="str">
        <f aca="false">IF(B14="","",IF(OR(I14=0,INDEX(Settings!$F$6:$F$65,MAX(I14,1))=""),"Uncategorised",INDEX(Settings!$F$6:$F$65,I14)))</f>
        <v>Subscriptions</v>
      </c>
      <c r="I14" s="22" t="n">
        <f aca="false">IF(B14="","",SUMPRODUCT(MAX((Settings!$E$6:$E$65&lt;&gt;"")*ISNUMBER(SEARCH(Settings!$E$6:$E$65,B14))*(ROW(Settings!$E$6:$E$65)-5))))</f>
        <v>37</v>
      </c>
    </row>
    <row r="15" customFormat="false" ht="15" hidden="false" customHeight="false" outlineLevel="0" collapsed="false">
      <c r="A15" s="19" t="n">
        <v>46398</v>
      </c>
      <c r="B15" s="15" t="s">
        <v>142</v>
      </c>
      <c r="C15" s="20" t="n">
        <v>-22.5</v>
      </c>
      <c r="D15" s="21" t="str">
        <f aca="false">IF(B15="","",IF(E15&lt;&gt;"",E15,H15))</f>
        <v>Health</v>
      </c>
      <c r="E15" s="15"/>
      <c r="F15" s="21" t="str">
        <f aca="false">IF(D15="","",IF(COUNTIF(Settings!$A$6:$A$13,D15)&gt;0,"Income",IF(COUNTIF(Settings!$A$32:$A$34,D15)&gt;0,"Saving","Spending")))</f>
        <v>Spending</v>
      </c>
      <c r="G15" s="15" t="s">
        <v>134</v>
      </c>
      <c r="H15" s="22" t="str">
        <f aca="false">IF(B15="","",IF(OR(I15=0,INDEX(Settings!$F$6:$F$65,MAX(I15,1))=""),"Uncategorised",INDEX(Settings!$F$6:$F$65,I15)))</f>
        <v>Health</v>
      </c>
      <c r="I15" s="22" t="n">
        <f aca="false">IF(B15="","",SUMPRODUCT(MAX((Settings!$E$6:$E$65&lt;&gt;"")*ISNUMBER(SEARCH(Settings!$E$6:$E$65,B15))*(ROW(Settings!$E$6:$E$65)-5))))</f>
        <v>24</v>
      </c>
    </row>
    <row r="16" customFormat="false" ht="15" hidden="false" customHeight="false" outlineLevel="0" collapsed="false">
      <c r="A16" s="19" t="n">
        <v>46399</v>
      </c>
      <c r="B16" s="15" t="s">
        <v>136</v>
      </c>
      <c r="C16" s="20" t="n">
        <v>-96.75</v>
      </c>
      <c r="D16" s="21" t="str">
        <f aca="false">IF(B16="","",IF(E16&lt;&gt;"",E16,H16))</f>
        <v>Groceries</v>
      </c>
      <c r="E16" s="15"/>
      <c r="F16" s="21" t="str">
        <f aca="false">IF(D16="","",IF(COUNTIF(Settings!$A$6:$A$13,D16)&gt;0,"Income",IF(COUNTIF(Settings!$A$32:$A$34,D16)&gt;0,"Saving","Spending")))</f>
        <v>Spending</v>
      </c>
      <c r="G16" s="15" t="s">
        <v>134</v>
      </c>
      <c r="H16" s="22" t="str">
        <f aca="false">IF(B16="","",IF(OR(I16=0,INDEX(Settings!$F$6:$F$65,MAX(I16,1))=""),"Uncategorised",INDEX(Settings!$F$6:$F$65,I16)))</f>
        <v>Groceries</v>
      </c>
      <c r="I16" s="22" t="n">
        <f aca="false">IF(B16="","",SUMPRODUCT(MAX((Settings!$E$6:$E$65&lt;&gt;"")*ISNUMBER(SEARCH(Settings!$E$6:$E$65,B16))*(ROW(Settings!$E$6:$E$65)-5))))</f>
        <v>13</v>
      </c>
    </row>
    <row r="17" customFormat="false" ht="15" hidden="false" customHeight="false" outlineLevel="0" collapsed="false">
      <c r="A17" s="19" t="n">
        <v>46401</v>
      </c>
      <c r="B17" s="15" t="s">
        <v>143</v>
      </c>
      <c r="C17" s="20" t="n">
        <v>-500</v>
      </c>
      <c r="D17" s="21" t="str">
        <f aca="false">IF(B17="","",IF(E17&lt;&gt;"",E17,H17))</f>
        <v>Savings transfer</v>
      </c>
      <c r="E17" s="15"/>
      <c r="F17" s="21" t="str">
        <f aca="false">IF(D17="","",IF(COUNTIF(Settings!$A$6:$A$13,D17)&gt;0,"Income",IF(COUNTIF(Settings!$A$32:$A$34,D17)&gt;0,"Saving","Spending")))</f>
        <v>Saving</v>
      </c>
      <c r="G17" s="15" t="s">
        <v>134</v>
      </c>
      <c r="H17" s="22" t="str">
        <f aca="false">IF(B17="","",IF(OR(I17=0,INDEX(Settings!$F$6:$F$65,MAX(I17,1))=""),"Uncategorised",INDEX(Settings!$F$6:$F$65,I17)))</f>
        <v>Savings transfer</v>
      </c>
      <c r="I17" s="22" t="n">
        <f aca="false">IF(B17="","",SUMPRODUCT(MAX((Settings!$E$6:$E$65&lt;&gt;"")*ISNUMBER(SEARCH(Settings!$E$6:$E$65,B17))*(ROW(Settings!$E$6:$E$65)-5))))</f>
        <v>46</v>
      </c>
    </row>
    <row r="18" customFormat="false" ht="15" hidden="false" customHeight="false" outlineLevel="0" collapsed="false">
      <c r="A18" s="19" t="n">
        <v>46402</v>
      </c>
      <c r="B18" s="15" t="s">
        <v>144</v>
      </c>
      <c r="C18" s="20" t="n">
        <v>-39</v>
      </c>
      <c r="D18" s="21" t="str">
        <f aca="false">IF(B18="","",IF(E18&lt;&gt;"",E18,H18))</f>
        <v>Health</v>
      </c>
      <c r="E18" s="15"/>
      <c r="F18" s="21" t="str">
        <f aca="false">IF(D18="","",IF(COUNTIF(Settings!$A$6:$A$13,D18)&gt;0,"Income",IF(COUNTIF(Settings!$A$32:$A$34,D18)&gt;0,"Saving","Spending")))</f>
        <v>Spending</v>
      </c>
      <c r="G18" s="15" t="s">
        <v>134</v>
      </c>
      <c r="H18" s="22" t="str">
        <f aca="false">IF(B18="","",IF(OR(I18=0,INDEX(Settings!$F$6:$F$65,MAX(I18,1))=""),"Uncategorised",INDEX(Settings!$F$6:$F$65,I18)))</f>
        <v>Health</v>
      </c>
      <c r="I18" s="22" t="n">
        <f aca="false">IF(B18="","",SUMPRODUCT(MAX((Settings!$E$6:$E$65&lt;&gt;"")*ISNUMBER(SEARCH(Settings!$E$6:$E$65,B18))*(ROW(Settings!$E$6:$E$65)-5))))</f>
        <v>27</v>
      </c>
    </row>
    <row r="19" customFormat="false" ht="15" hidden="false" customHeight="false" outlineLevel="0" collapsed="false">
      <c r="A19" s="19" t="n">
        <v>46403</v>
      </c>
      <c r="B19" s="15" t="s">
        <v>145</v>
      </c>
      <c r="C19" s="20" t="n">
        <v>-41.2</v>
      </c>
      <c r="D19" s="21" t="str">
        <f aca="false">IF(B19="","",IF(E19&lt;&gt;"",E19,H19))</f>
        <v>Eating out</v>
      </c>
      <c r="E19" s="15"/>
      <c r="F19" s="21" t="str">
        <f aca="false">IF(D19="","",IF(COUNTIF(Settings!$A$6:$A$13,D19)&gt;0,"Income",IF(COUNTIF(Settings!$A$32:$A$34,D19)&gt;0,"Saving","Spending")))</f>
        <v>Spending</v>
      </c>
      <c r="G19" s="15" t="s">
        <v>134</v>
      </c>
      <c r="H19" s="22" t="str">
        <f aca="false">IF(B19="","",IF(OR(I19=0,INDEX(Settings!$F$6:$F$65,MAX(I19,1))=""),"Uncategorised",INDEX(Settings!$F$6:$F$65,I19)))</f>
        <v>Eating out</v>
      </c>
      <c r="I19" s="22" t="n">
        <f aca="false">IF(B19="","",SUMPRODUCT(MAX((Settings!$E$6:$E$65&lt;&gt;"")*ISNUMBER(SEARCH(Settings!$E$6:$E$65,B19))*(ROW(Settings!$E$6:$E$65)-5))))</f>
        <v>32</v>
      </c>
    </row>
    <row r="20" customFormat="false" ht="15" hidden="false" customHeight="false" outlineLevel="0" collapsed="false">
      <c r="A20" s="19" t="n">
        <v>46405</v>
      </c>
      <c r="B20" s="15" t="s">
        <v>146</v>
      </c>
      <c r="C20" s="20" t="n">
        <v>-34</v>
      </c>
      <c r="D20" s="21" t="str">
        <f aca="false">IF(B20="","",IF(E20&lt;&gt;"",E20,H20))</f>
        <v>Gifts and giving</v>
      </c>
      <c r="E20" s="15" t="s">
        <v>86</v>
      </c>
      <c r="F20" s="21" t="str">
        <f aca="false">IF(D20="","",IF(COUNTIF(Settings!$A$6:$A$13,D20)&gt;0,"Income",IF(COUNTIF(Settings!$A$32:$A$34,D20)&gt;0,"Saving","Spending")))</f>
        <v>Spending</v>
      </c>
      <c r="G20" s="15" t="s">
        <v>134</v>
      </c>
      <c r="H20" s="22" t="str">
        <f aca="false">IF(B20="","",IF(OR(I20=0,INDEX(Settings!$F$6:$F$65,MAX(I20,1))=""),"Uncategorised",INDEX(Settings!$F$6:$F$65,I20)))</f>
        <v>Uncategorised</v>
      </c>
      <c r="I20" s="22" t="n">
        <f aca="false">IF(B20="","",SUMPRODUCT(MAX((Settings!$E$6:$E$65&lt;&gt;"")*ISNUMBER(SEARCH(Settings!$E$6:$E$65,B20))*(ROW(Settings!$E$6:$E$65)-5))))</f>
        <v>0</v>
      </c>
    </row>
    <row r="21" customFormat="false" ht="15" hidden="false" customHeight="false" outlineLevel="0" collapsed="false">
      <c r="A21" s="19" t="n">
        <v>46407</v>
      </c>
      <c r="B21" s="15" t="s">
        <v>147</v>
      </c>
      <c r="C21" s="20" t="n">
        <v>-150</v>
      </c>
      <c r="D21" s="21" t="str">
        <f aca="false">IF(B21="","",IF(E21&lt;&gt;"",E21,H21))</f>
        <v>Insurance</v>
      </c>
      <c r="E21" s="15"/>
      <c r="F21" s="21" t="str">
        <f aca="false">IF(D21="","",IF(COUNTIF(Settings!$A$6:$A$13,D21)&gt;0,"Income",IF(COUNTIF(Settings!$A$32:$A$34,D21)&gt;0,"Saving","Spending")))</f>
        <v>Spending</v>
      </c>
      <c r="G21" s="15" t="s">
        <v>134</v>
      </c>
      <c r="H21" s="22" t="str">
        <f aca="false">IF(B21="","",IF(OR(I21=0,INDEX(Settings!$F$6:$F$65,MAX(I21,1))=""),"Uncategorised",INDEX(Settings!$F$6:$F$65,I21)))</f>
        <v>Insurance</v>
      </c>
      <c r="I21" s="22" t="n">
        <f aca="false">IF(B21="","",SUMPRODUCT(MAX((Settings!$E$6:$E$65&lt;&gt;"")*ISNUMBER(SEARCH(Settings!$E$6:$E$65,B21))*(ROW(Settings!$E$6:$E$65)-5))))</f>
        <v>23</v>
      </c>
    </row>
    <row r="22" customFormat="false" ht="15" hidden="false" customHeight="false" outlineLevel="0" collapsed="false">
      <c r="A22" s="19" t="n">
        <v>46409</v>
      </c>
      <c r="B22" s="15" t="s">
        <v>136</v>
      </c>
      <c r="C22" s="20" t="n">
        <v>-118.4</v>
      </c>
      <c r="D22" s="21" t="str">
        <f aca="false">IF(B22="","",IF(E22&lt;&gt;"",E22,H22))</f>
        <v>Groceries</v>
      </c>
      <c r="E22" s="15"/>
      <c r="F22" s="21" t="str">
        <f aca="false">IF(D22="","",IF(COUNTIF(Settings!$A$6:$A$13,D22)&gt;0,"Income",IF(COUNTIF(Settings!$A$32:$A$34,D22)&gt;0,"Saving","Spending")))</f>
        <v>Spending</v>
      </c>
      <c r="G22" s="15" t="s">
        <v>134</v>
      </c>
      <c r="H22" s="22" t="str">
        <f aca="false">IF(B22="","",IF(OR(I22=0,INDEX(Settings!$F$6:$F$65,MAX(I22,1))=""),"Uncategorised",INDEX(Settings!$F$6:$F$65,I22)))</f>
        <v>Groceries</v>
      </c>
      <c r="I22" s="22" t="n">
        <f aca="false">IF(B22="","",SUMPRODUCT(MAX((Settings!$E$6:$E$65&lt;&gt;"")*ISNUMBER(SEARCH(Settings!$E$6:$E$65,B22))*(ROW(Settings!$E$6:$E$65)-5))))</f>
        <v>13</v>
      </c>
    </row>
    <row r="23" customFormat="false" ht="15" hidden="false" customHeight="false" outlineLevel="0" collapsed="false">
      <c r="A23" s="19" t="n">
        <v>46412</v>
      </c>
      <c r="B23" s="15" t="s">
        <v>148</v>
      </c>
      <c r="C23" s="20" t="n">
        <v>-32</v>
      </c>
      <c r="D23" s="21" t="str">
        <f aca="false">IF(B23="","",IF(E23&lt;&gt;"",E23,H23))</f>
        <v>Entertainment</v>
      </c>
      <c r="E23" s="15"/>
      <c r="F23" s="21" t="str">
        <f aca="false">IF(D23="","",IF(COUNTIF(Settings!$A$6:$A$13,D23)&gt;0,"Income",IF(COUNTIF(Settings!$A$32:$A$34,D23)&gt;0,"Saving","Spending")))</f>
        <v>Spending</v>
      </c>
      <c r="G23" s="15" t="s">
        <v>134</v>
      </c>
      <c r="H23" s="22" t="str">
        <f aca="false">IF(B23="","",IF(OR(I23=0,INDEX(Settings!$F$6:$F$65,MAX(I23,1))=""),"Uncategorised",INDEX(Settings!$F$6:$F$65,I23)))</f>
        <v>Entertainment</v>
      </c>
      <c r="I23" s="22" t="n">
        <f aca="false">IF(B23="","",SUMPRODUCT(MAX((Settings!$E$6:$E$65&lt;&gt;"")*ISNUMBER(SEARCH(Settings!$E$6:$E$65,B23))*(ROW(Settings!$E$6:$E$65)-5))))</f>
        <v>33</v>
      </c>
    </row>
    <row r="24" customFormat="false" ht="15" hidden="false" customHeight="false" outlineLevel="0" collapsed="false">
      <c r="A24" s="19" t="n">
        <v>46415</v>
      </c>
      <c r="B24" s="15" t="s">
        <v>149</v>
      </c>
      <c r="C24" s="20" t="n">
        <v>2.14</v>
      </c>
      <c r="D24" s="21" t="str">
        <f aca="false">IF(B24="","",IF(E24&lt;&gt;"",E24,H24))</f>
        <v>Other income</v>
      </c>
      <c r="E24" s="15"/>
      <c r="F24" s="21" t="str">
        <f aca="false">IF(D24="","",IF(COUNTIF(Settings!$A$6:$A$13,D24)&gt;0,"Income",IF(COUNTIF(Settings!$A$32:$A$34,D24)&gt;0,"Saving","Spending")))</f>
        <v>Income</v>
      </c>
      <c r="G24" s="15" t="s">
        <v>134</v>
      </c>
      <c r="H24" s="22" t="str">
        <f aca="false">IF(B24="","",IF(OR(I24=0,INDEX(Settings!$F$6:$F$65,MAX(I24,1))=""),"Uncategorised",INDEX(Settings!$F$6:$F$65,I24)))</f>
        <v>Other income</v>
      </c>
      <c r="I24" s="22" t="n">
        <f aca="false">IF(B24="","",SUMPRODUCT(MAX((Settings!$E$6:$E$65&lt;&gt;"")*ISNUMBER(SEARCH(Settings!$E$6:$E$65,B24))*(ROW(Settings!$E$6:$E$65)-5))))</f>
        <v>4</v>
      </c>
    </row>
    <row r="25" customFormat="false" ht="15" hidden="false" customHeight="false" outlineLevel="0" collapsed="false">
      <c r="A25" s="19" t="n">
        <v>46421</v>
      </c>
      <c r="B25" s="15" t="s">
        <v>133</v>
      </c>
      <c r="C25" s="20" t="n">
        <v>4200</v>
      </c>
      <c r="D25" s="21" t="str">
        <f aca="false">IF(B25="","",IF(E25&lt;&gt;"",E25,H25))</f>
        <v>Salary</v>
      </c>
      <c r="E25" s="15"/>
      <c r="F25" s="21" t="str">
        <f aca="false">IF(D25="","",IF(COUNTIF(Settings!$A$6:$A$13,D25)&gt;0,"Income",IF(COUNTIF(Settings!$A$32:$A$34,D25)&gt;0,"Saving","Spending")))</f>
        <v>Income</v>
      </c>
      <c r="G25" s="15" t="s">
        <v>134</v>
      </c>
      <c r="H25" s="22" t="str">
        <f aca="false">IF(B25="","",IF(OR(I25=0,INDEX(Settings!$F$6:$F$65,MAX(I25,1))=""),"Uncategorised",INDEX(Settings!$F$6:$F$65,I25)))</f>
        <v>Salary</v>
      </c>
      <c r="I25" s="22" t="n">
        <f aca="false">IF(B25="","",SUMPRODUCT(MAX((Settings!$E$6:$E$65&lt;&gt;"")*ISNUMBER(SEARCH(Settings!$E$6:$E$65,B25))*(ROW(Settings!$E$6:$E$65)-5))))</f>
        <v>2</v>
      </c>
    </row>
    <row r="26" customFormat="false" ht="15" hidden="false" customHeight="false" outlineLevel="0" collapsed="false">
      <c r="A26" s="19" t="n">
        <v>46421</v>
      </c>
      <c r="B26" s="15" t="s">
        <v>150</v>
      </c>
      <c r="C26" s="20" t="n">
        <v>-1500</v>
      </c>
      <c r="D26" s="21" t="str">
        <f aca="false">IF(B26="","",IF(E26&lt;&gt;"",E26,H26))</f>
        <v>Housing</v>
      </c>
      <c r="E26" s="15"/>
      <c r="F26" s="21" t="str">
        <f aca="false">IF(D26="","",IF(COUNTIF(Settings!$A$6:$A$13,D26)&gt;0,"Income",IF(COUNTIF(Settings!$A$32:$A$34,D26)&gt;0,"Saving","Spending")))</f>
        <v>Spending</v>
      </c>
      <c r="G26" s="15" t="s">
        <v>134</v>
      </c>
      <c r="H26" s="22" t="str">
        <f aca="false">IF(B26="","",IF(OR(I26=0,INDEX(Settings!$F$6:$F$65,MAX(I26,1))=""),"Uncategorised",INDEX(Settings!$F$6:$F$65,I26)))</f>
        <v>Housing</v>
      </c>
      <c r="I26" s="22" t="n">
        <f aca="false">IF(B26="","",SUMPRODUCT(MAX((Settings!$E$6:$E$65&lt;&gt;"")*ISNUMBER(SEARCH(Settings!$E$6:$E$65,B26))*(ROW(Settings!$E$6:$E$65)-5))))</f>
        <v>6</v>
      </c>
    </row>
    <row r="27" customFormat="false" ht="15" hidden="false" customHeight="false" outlineLevel="0" collapsed="false">
      <c r="A27" s="19" t="n">
        <v>46422</v>
      </c>
      <c r="B27" s="15" t="s">
        <v>136</v>
      </c>
      <c r="C27" s="20" t="n">
        <v>-151.1</v>
      </c>
      <c r="D27" s="21" t="str">
        <f aca="false">IF(B27="","",IF(E27&lt;&gt;"",E27,H27))</f>
        <v>Groceries</v>
      </c>
      <c r="E27" s="15"/>
      <c r="F27" s="21" t="str">
        <f aca="false">IF(D27="","",IF(COUNTIF(Settings!$A$6:$A$13,D27)&gt;0,"Income",IF(COUNTIF(Settings!$A$32:$A$34,D27)&gt;0,"Saving","Spending")))</f>
        <v>Spending</v>
      </c>
      <c r="G27" s="15" t="s">
        <v>134</v>
      </c>
      <c r="H27" s="22" t="str">
        <f aca="false">IF(B27="","",IF(OR(I27=0,INDEX(Settings!$F$6:$F$65,MAX(I27,1))=""),"Uncategorised",INDEX(Settings!$F$6:$F$65,I27)))</f>
        <v>Groceries</v>
      </c>
      <c r="I27" s="22" t="n">
        <f aca="false">IF(B27="","",SUMPRODUCT(MAX((Settings!$E$6:$E$65&lt;&gt;"")*ISNUMBER(SEARCH(Settings!$E$6:$E$65,B27))*(ROW(Settings!$E$6:$E$65)-5))))</f>
        <v>13</v>
      </c>
    </row>
    <row r="28" customFormat="false" ht="15" hidden="false" customHeight="false" outlineLevel="0" collapsed="false">
      <c r="A28" s="19" t="n">
        <v>46424</v>
      </c>
      <c r="B28" s="15" t="s">
        <v>137</v>
      </c>
      <c r="C28" s="20" t="n">
        <v>-72</v>
      </c>
      <c r="D28" s="21" t="str">
        <f aca="false">IF(B28="","",IF(E28&lt;&gt;"",E28,H28))</f>
        <v>Transport</v>
      </c>
      <c r="E28" s="15"/>
      <c r="F28" s="21" t="str">
        <f aca="false">IF(D28="","",IF(COUNTIF(Settings!$A$6:$A$13,D28)&gt;0,"Income",IF(COUNTIF(Settings!$A$32:$A$34,D28)&gt;0,"Saving","Spending")))</f>
        <v>Spending</v>
      </c>
      <c r="G28" s="15" t="s">
        <v>134</v>
      </c>
      <c r="H28" s="22" t="str">
        <f aca="false">IF(B28="","",IF(OR(I28=0,INDEX(Settings!$F$6:$F$65,MAX(I28,1))=""),"Uncategorised",INDEX(Settings!$F$6:$F$65,I28)))</f>
        <v>Transport</v>
      </c>
      <c r="I28" s="22" t="n">
        <f aca="false">IF(B28="","",SUMPRODUCT(MAX((Settings!$E$6:$E$65&lt;&gt;"")*ISNUMBER(SEARCH(Settings!$E$6:$E$65,B28))*(ROW(Settings!$E$6:$E$65)-5))))</f>
        <v>16</v>
      </c>
    </row>
    <row r="29" customFormat="false" ht="15" hidden="false" customHeight="false" outlineLevel="0" collapsed="false">
      <c r="A29" s="19" t="n">
        <v>46425</v>
      </c>
      <c r="B29" s="15" t="s">
        <v>138</v>
      </c>
      <c r="C29" s="20" t="n">
        <v>-12.4</v>
      </c>
      <c r="D29" s="21" t="str">
        <f aca="false">IF(B29="","",IF(E29&lt;&gt;"",E29,H29))</f>
        <v>Eating out</v>
      </c>
      <c r="E29" s="15"/>
      <c r="F29" s="21" t="str">
        <f aca="false">IF(D29="","",IF(COUNTIF(Settings!$A$6:$A$13,D29)&gt;0,"Income",IF(COUNTIF(Settings!$A$32:$A$34,D29)&gt;0,"Saving","Spending")))</f>
        <v>Spending</v>
      </c>
      <c r="G29" s="15" t="s">
        <v>134</v>
      </c>
      <c r="H29" s="22" t="str">
        <f aca="false">IF(B29="","",IF(OR(I29=0,INDEX(Settings!$F$6:$F$65,MAX(I29,1))=""),"Uncategorised",INDEX(Settings!$F$6:$F$65,I29)))</f>
        <v>Eating out</v>
      </c>
      <c r="I29" s="22" t="n">
        <f aca="false">IF(B29="","",SUMPRODUCT(MAX((Settings!$E$6:$E$65&lt;&gt;"")*ISNUMBER(SEARCH(Settings!$E$6:$E$65,B29))*(ROW(Settings!$E$6:$E$65)-5))))</f>
        <v>31</v>
      </c>
    </row>
    <row r="30" customFormat="false" ht="15" hidden="false" customHeight="false" outlineLevel="0" collapsed="false">
      <c r="A30" s="19" t="n">
        <v>46427</v>
      </c>
      <c r="B30" s="15" t="s">
        <v>140</v>
      </c>
      <c r="C30" s="20" t="n">
        <v>-79</v>
      </c>
      <c r="D30" s="21" t="str">
        <f aca="false">IF(B30="","",IF(E30&lt;&gt;"",E30,H30))</f>
        <v>Utilities</v>
      </c>
      <c r="E30" s="15"/>
      <c r="F30" s="21" t="str">
        <f aca="false">IF(D30="","",IF(COUNTIF(Settings!$A$6:$A$13,D30)&gt;0,"Income",IF(COUNTIF(Settings!$A$32:$A$34,D30)&gt;0,"Saving","Spending")))</f>
        <v>Spending</v>
      </c>
      <c r="G30" s="15" t="s">
        <v>134</v>
      </c>
      <c r="H30" s="22" t="str">
        <f aca="false">IF(B30="","",IF(OR(I30=0,INDEX(Settings!$F$6:$F$65,MAX(I30,1))=""),"Uncategorised",INDEX(Settings!$F$6:$F$65,I30)))</f>
        <v>Utilities</v>
      </c>
      <c r="I30" s="22" t="n">
        <f aca="false">IF(B30="","",SUMPRODUCT(MAX((Settings!$E$6:$E$65&lt;&gt;"")*ISNUMBER(SEARCH(Settings!$E$6:$E$65,B30))*(ROW(Settings!$E$6:$E$65)-5))))</f>
        <v>11</v>
      </c>
    </row>
    <row r="31" customFormat="false" ht="15" hidden="false" customHeight="false" outlineLevel="0" collapsed="false">
      <c r="A31" s="19" t="n">
        <v>46428</v>
      </c>
      <c r="B31" s="15" t="s">
        <v>141</v>
      </c>
      <c r="C31" s="20" t="n">
        <v>-15.99</v>
      </c>
      <c r="D31" s="21" t="str">
        <f aca="false">IF(B31="","",IF(E31&lt;&gt;"",E31,H31))</f>
        <v>Subscriptions</v>
      </c>
      <c r="E31" s="15"/>
      <c r="F31" s="21" t="str">
        <f aca="false">IF(D31="","",IF(COUNTIF(Settings!$A$6:$A$13,D31)&gt;0,"Income",IF(COUNTIF(Settings!$A$32:$A$34,D31)&gt;0,"Saving","Spending")))</f>
        <v>Spending</v>
      </c>
      <c r="G31" s="15" t="s">
        <v>134</v>
      </c>
      <c r="H31" s="22" t="str">
        <f aca="false">IF(B31="","",IF(OR(I31=0,INDEX(Settings!$F$6:$F$65,MAX(I31,1))=""),"Uncategorised",INDEX(Settings!$F$6:$F$65,I31)))</f>
        <v>Subscriptions</v>
      </c>
      <c r="I31" s="22" t="n">
        <f aca="false">IF(B31="","",SUMPRODUCT(MAX((Settings!$E$6:$E$65&lt;&gt;"")*ISNUMBER(SEARCH(Settings!$E$6:$E$65,B31))*(ROW(Settings!$E$6:$E$65)-5))))</f>
        <v>37</v>
      </c>
    </row>
    <row r="32" customFormat="false" ht="15" hidden="false" customHeight="false" outlineLevel="0" collapsed="false">
      <c r="A32" s="19" t="n">
        <v>46430</v>
      </c>
      <c r="B32" s="15" t="s">
        <v>136</v>
      </c>
      <c r="C32" s="20" t="n">
        <v>-104.25</v>
      </c>
      <c r="D32" s="21" t="str">
        <f aca="false">IF(B32="","",IF(E32&lt;&gt;"",E32,H32))</f>
        <v>Groceries</v>
      </c>
      <c r="E32" s="15"/>
      <c r="F32" s="21" t="str">
        <f aca="false">IF(D32="","",IF(COUNTIF(Settings!$A$6:$A$13,D32)&gt;0,"Income",IF(COUNTIF(Settings!$A$32:$A$34,D32)&gt;0,"Saving","Spending")))</f>
        <v>Spending</v>
      </c>
      <c r="G32" s="15" t="s">
        <v>134</v>
      </c>
      <c r="H32" s="22" t="str">
        <f aca="false">IF(B32="","",IF(OR(I32=0,INDEX(Settings!$F$6:$F$65,MAX(I32,1))=""),"Uncategorised",INDEX(Settings!$F$6:$F$65,I32)))</f>
        <v>Groceries</v>
      </c>
      <c r="I32" s="22" t="n">
        <f aca="false">IF(B32="","",SUMPRODUCT(MAX((Settings!$E$6:$E$65&lt;&gt;"")*ISNUMBER(SEARCH(Settings!$E$6:$E$65,B32))*(ROW(Settings!$E$6:$E$65)-5))))</f>
        <v>13</v>
      </c>
    </row>
    <row r="33" customFormat="false" ht="15" hidden="false" customHeight="false" outlineLevel="0" collapsed="false">
      <c r="A33" s="19" t="n">
        <v>46432</v>
      </c>
      <c r="B33" s="15" t="s">
        <v>143</v>
      </c>
      <c r="C33" s="20" t="n">
        <v>-500</v>
      </c>
      <c r="D33" s="21" t="str">
        <f aca="false">IF(B33="","",IF(E33&lt;&gt;"",E33,H33))</f>
        <v>Savings transfer</v>
      </c>
      <c r="E33" s="15"/>
      <c r="F33" s="21" t="str">
        <f aca="false">IF(D33="","",IF(COUNTIF(Settings!$A$6:$A$13,D33)&gt;0,"Income",IF(COUNTIF(Settings!$A$32:$A$34,D33)&gt;0,"Saving","Spending")))</f>
        <v>Saving</v>
      </c>
      <c r="G33" s="15" t="s">
        <v>134</v>
      </c>
      <c r="H33" s="22" t="str">
        <f aca="false">IF(B33="","",IF(OR(I33=0,INDEX(Settings!$F$6:$F$65,MAX(I33,1))=""),"Uncategorised",INDEX(Settings!$F$6:$F$65,I33)))</f>
        <v>Savings transfer</v>
      </c>
      <c r="I33" s="22" t="n">
        <f aca="false">IF(B33="","",SUMPRODUCT(MAX((Settings!$E$6:$E$65&lt;&gt;"")*ISNUMBER(SEARCH(Settings!$E$6:$E$65,B33))*(ROW(Settings!$E$6:$E$65)-5))))</f>
        <v>46</v>
      </c>
    </row>
    <row r="34" customFormat="false" ht="15" hidden="false" customHeight="false" outlineLevel="0" collapsed="false">
      <c r="A34" s="19" t="n">
        <v>46433</v>
      </c>
      <c r="B34" s="15" t="s">
        <v>144</v>
      </c>
      <c r="C34" s="20" t="n">
        <v>-39</v>
      </c>
      <c r="D34" s="21" t="str">
        <f aca="false">IF(B34="","",IF(E34&lt;&gt;"",E34,H34))</f>
        <v>Health</v>
      </c>
      <c r="E34" s="15"/>
      <c r="F34" s="21" t="str">
        <f aca="false">IF(D34="","",IF(COUNTIF(Settings!$A$6:$A$13,D34)&gt;0,"Income",IF(COUNTIF(Settings!$A$32:$A$34,D34)&gt;0,"Saving","Spending")))</f>
        <v>Spending</v>
      </c>
      <c r="G34" s="15" t="s">
        <v>134</v>
      </c>
      <c r="H34" s="22" t="str">
        <f aca="false">IF(B34="","",IF(OR(I34=0,INDEX(Settings!$F$6:$F$65,MAX(I34,1))=""),"Uncategorised",INDEX(Settings!$F$6:$F$65,I34)))</f>
        <v>Health</v>
      </c>
      <c r="I34" s="22" t="n">
        <f aca="false">IF(B34="","",SUMPRODUCT(MAX((Settings!$E$6:$E$65&lt;&gt;"")*ISNUMBER(SEARCH(Settings!$E$6:$E$65,B34))*(ROW(Settings!$E$6:$E$65)-5))))</f>
        <v>27</v>
      </c>
    </row>
    <row r="35" customFormat="false" ht="15" hidden="false" customHeight="false" outlineLevel="0" collapsed="false">
      <c r="A35" s="19" t="n">
        <v>46435</v>
      </c>
      <c r="B35" s="15" t="s">
        <v>151</v>
      </c>
      <c r="C35" s="20" t="n">
        <v>-86</v>
      </c>
      <c r="D35" s="21" t="str">
        <f aca="false">IF(B35="","",IF(E35&lt;&gt;"",E35,H35))</f>
        <v>Eating out</v>
      </c>
      <c r="E35" s="15"/>
      <c r="F35" s="21" t="str">
        <f aca="false">IF(D35="","",IF(COUNTIF(Settings!$A$6:$A$13,D35)&gt;0,"Income",IF(COUNTIF(Settings!$A$32:$A$34,D35)&gt;0,"Saving","Spending")))</f>
        <v>Spending</v>
      </c>
      <c r="G35" s="15" t="s">
        <v>134</v>
      </c>
      <c r="H35" s="22" t="str">
        <f aca="false">IF(B35="","",IF(OR(I35=0,INDEX(Settings!$F$6:$F$65,MAX(I35,1))=""),"Uncategorised",INDEX(Settings!$F$6:$F$65,I35)))</f>
        <v>Eating out</v>
      </c>
      <c r="I35" s="22" t="n">
        <f aca="false">IF(B35="","",SUMPRODUCT(MAX((Settings!$E$6:$E$65&lt;&gt;"")*ISNUMBER(SEARCH(Settings!$E$6:$E$65,B35))*(ROW(Settings!$E$6:$E$65)-5))))</f>
        <v>29</v>
      </c>
    </row>
    <row r="36" customFormat="false" ht="15" hidden="false" customHeight="false" outlineLevel="0" collapsed="false">
      <c r="A36" s="19" t="n">
        <v>46437</v>
      </c>
      <c r="B36" s="15" t="s">
        <v>152</v>
      </c>
      <c r="C36" s="20" t="n">
        <v>-64.99</v>
      </c>
      <c r="D36" s="21" t="str">
        <f aca="false">IF(B36="","",IF(E36&lt;&gt;"",E36,H36))</f>
        <v>Shopping</v>
      </c>
      <c r="E36" s="15"/>
      <c r="F36" s="21" t="str">
        <f aca="false">IF(D36="","",IF(COUNTIF(Settings!$A$6:$A$13,D36)&gt;0,"Income",IF(COUNTIF(Settings!$A$32:$A$34,D36)&gt;0,"Saving","Spending")))</f>
        <v>Spending</v>
      </c>
      <c r="G36" s="15" t="s">
        <v>134</v>
      </c>
      <c r="H36" s="22" t="str">
        <f aca="false">IF(B36="","",IF(OR(I36=0,INDEX(Settings!$F$6:$F$65,MAX(I36,1))=""),"Uncategorised",INDEX(Settings!$F$6:$F$65,I36)))</f>
        <v>Shopping</v>
      </c>
      <c r="I36" s="22" t="n">
        <f aca="false">IF(B36="","",SUMPRODUCT(MAX((Settings!$E$6:$E$65&lt;&gt;"")*ISNUMBER(SEARCH(Settings!$E$6:$E$65,B36))*(ROW(Settings!$E$6:$E$65)-5))))</f>
        <v>38</v>
      </c>
    </row>
    <row r="37" customFormat="false" ht="15" hidden="false" customHeight="false" outlineLevel="0" collapsed="false">
      <c r="A37" s="19" t="n">
        <v>46439</v>
      </c>
      <c r="B37" s="15" t="s">
        <v>153</v>
      </c>
      <c r="C37" s="20" t="n">
        <v>-50</v>
      </c>
      <c r="D37" s="21" t="str">
        <f aca="false">IF(B37="","",IF(E37&lt;&gt;"",E37,H37))</f>
        <v>Gifts and giving</v>
      </c>
      <c r="E37" s="15"/>
      <c r="F37" s="21" t="str">
        <f aca="false">IF(D37="","",IF(COUNTIF(Settings!$A$6:$A$13,D37)&gt;0,"Income",IF(COUNTIF(Settings!$A$32:$A$34,D37)&gt;0,"Saving","Spending")))</f>
        <v>Spending</v>
      </c>
      <c r="G37" s="15" t="s">
        <v>134</v>
      </c>
      <c r="H37" s="22" t="str">
        <f aca="false">IF(B37="","",IF(OR(I37=0,INDEX(Settings!$F$6:$F$65,MAX(I37,1))=""),"Uncategorised",INDEX(Settings!$F$6:$F$65,I37)))</f>
        <v>Gifts and giving</v>
      </c>
      <c r="I37" s="22" t="n">
        <f aca="false">IF(B37="","",SUMPRODUCT(MAX((Settings!$E$6:$E$65&lt;&gt;"")*ISNUMBER(SEARCH(Settings!$E$6:$E$65,B37))*(ROW(Settings!$E$6:$E$65)-5))))</f>
        <v>43</v>
      </c>
    </row>
    <row r="38" customFormat="false" ht="15" hidden="false" customHeight="false" outlineLevel="0" collapsed="false">
      <c r="A38" s="19" t="n">
        <v>46442</v>
      </c>
      <c r="B38" s="15" t="s">
        <v>136</v>
      </c>
      <c r="C38" s="20" t="n">
        <v>-127.8</v>
      </c>
      <c r="D38" s="21" t="str">
        <f aca="false">IF(B38="","",IF(E38&lt;&gt;"",E38,H38))</f>
        <v>Groceries</v>
      </c>
      <c r="E38" s="15"/>
      <c r="F38" s="21" t="str">
        <f aca="false">IF(D38="","",IF(COUNTIF(Settings!$A$6:$A$13,D38)&gt;0,"Income",IF(COUNTIF(Settings!$A$32:$A$34,D38)&gt;0,"Saving","Spending")))</f>
        <v>Spending</v>
      </c>
      <c r="G38" s="15" t="s">
        <v>134</v>
      </c>
      <c r="H38" s="22" t="str">
        <f aca="false">IF(B38="","",IF(OR(I38=0,INDEX(Settings!$F$6:$F$65,MAX(I38,1))=""),"Uncategorised",INDEX(Settings!$F$6:$F$65,I38)))</f>
        <v>Groceries</v>
      </c>
      <c r="I38" s="22" t="n">
        <f aca="false">IF(B38="","",SUMPRODUCT(MAX((Settings!$E$6:$E$65&lt;&gt;"")*ISNUMBER(SEARCH(Settings!$E$6:$E$65,B38))*(ROW(Settings!$E$6:$E$65)-5))))</f>
        <v>13</v>
      </c>
    </row>
    <row r="39" customFormat="false" ht="15" hidden="false" customHeight="false" outlineLevel="0" collapsed="false">
      <c r="A39" s="19" t="n">
        <v>46444</v>
      </c>
      <c r="B39" s="15" t="s">
        <v>154</v>
      </c>
      <c r="C39" s="20" t="n">
        <v>-18.5</v>
      </c>
      <c r="D39" s="21" t="str">
        <f aca="false">IF(B39="","",IF(E39&lt;&gt;"",E39,H39))</f>
        <v>Uncategorised</v>
      </c>
      <c r="E39" s="15"/>
      <c r="F39" s="21" t="str">
        <f aca="false">IF(D39="","",IF(COUNTIF(Settings!$A$6:$A$13,D39)&gt;0,"Income",IF(COUNTIF(Settings!$A$32:$A$34,D39)&gt;0,"Saving","Spending")))</f>
        <v>Spending</v>
      </c>
      <c r="G39" s="15" t="s">
        <v>134</v>
      </c>
      <c r="H39" s="22" t="str">
        <f aca="false">IF(B39="","",IF(OR(I39=0,INDEX(Settings!$F$6:$F$65,MAX(I39,1))=""),"Uncategorised",INDEX(Settings!$F$6:$F$65,I39)))</f>
        <v>Uncategorised</v>
      </c>
      <c r="I39" s="22" t="n">
        <f aca="false">IF(B39="","",SUMPRODUCT(MAX((Settings!$E$6:$E$65&lt;&gt;"")*ISNUMBER(SEARCH(Settings!$E$6:$E$65,B39))*(ROW(Settings!$E$6:$E$65)-5))))</f>
        <v>0</v>
      </c>
    </row>
    <row r="40" customFormat="false" ht="15" hidden="false" customHeight="false" outlineLevel="0" collapsed="false">
      <c r="A40" s="19" t="n">
        <v>46445</v>
      </c>
      <c r="B40" s="15" t="s">
        <v>155</v>
      </c>
      <c r="C40" s="20" t="n">
        <v>-24.6</v>
      </c>
      <c r="D40" s="21" t="str">
        <f aca="false">IF(B40="","",IF(E40&lt;&gt;"",E40,H40))</f>
        <v>Transport</v>
      </c>
      <c r="E40" s="15"/>
      <c r="F40" s="21" t="str">
        <f aca="false">IF(D40="","",IF(COUNTIF(Settings!$A$6:$A$13,D40)&gt;0,"Income",IF(COUNTIF(Settings!$A$32:$A$34,D40)&gt;0,"Saving","Spending")))</f>
        <v>Spending</v>
      </c>
      <c r="G40" s="15" t="s">
        <v>134</v>
      </c>
      <c r="H40" s="22" t="str">
        <f aca="false">IF(B40="","",IF(OR(I40=0,INDEX(Settings!$F$6:$F$65,MAX(I40,1))=""),"Uncategorised",INDEX(Settings!$F$6:$F$65,I40)))</f>
        <v>Transport</v>
      </c>
      <c r="I40" s="22" t="n">
        <f aca="false">IF(B40="","",SUMPRODUCT(MAX((Settings!$E$6:$E$65&lt;&gt;"")*ISNUMBER(SEARCH(Settings!$E$6:$E$65,B40))*(ROW(Settings!$E$6:$E$65)-5))))</f>
        <v>18</v>
      </c>
    </row>
    <row r="41" customFormat="false" ht="15" hidden="false" customHeight="false" outlineLevel="0" collapsed="false">
      <c r="A41" s="19" t="n">
        <v>46449</v>
      </c>
      <c r="B41" s="15" t="s">
        <v>133</v>
      </c>
      <c r="C41" s="20" t="n">
        <v>4200</v>
      </c>
      <c r="D41" s="21" t="str">
        <f aca="false">IF(B41="","",IF(E41&lt;&gt;"",E41,H41))</f>
        <v>Salary</v>
      </c>
      <c r="E41" s="15"/>
      <c r="F41" s="21" t="str">
        <f aca="false">IF(D41="","",IF(COUNTIF(Settings!$A$6:$A$13,D41)&gt;0,"Income",IF(COUNTIF(Settings!$A$32:$A$34,D41)&gt;0,"Saving","Spending")))</f>
        <v>Income</v>
      </c>
      <c r="G41" s="15" t="s">
        <v>134</v>
      </c>
      <c r="H41" s="22" t="str">
        <f aca="false">IF(B41="","",IF(OR(I41=0,INDEX(Settings!$F$6:$F$65,MAX(I41,1))=""),"Uncategorised",INDEX(Settings!$F$6:$F$65,I41)))</f>
        <v>Salary</v>
      </c>
      <c r="I41" s="22" t="n">
        <f aca="false">IF(B41="","",SUMPRODUCT(MAX((Settings!$E$6:$E$65&lt;&gt;"")*ISNUMBER(SEARCH(Settings!$E$6:$E$65,B41))*(ROW(Settings!$E$6:$E$65)-5))))</f>
        <v>2</v>
      </c>
    </row>
    <row r="42" customFormat="false" ht="15" hidden="false" customHeight="false" outlineLevel="0" collapsed="false">
      <c r="A42" s="19" t="n">
        <v>46449</v>
      </c>
      <c r="B42" s="15" t="s">
        <v>156</v>
      </c>
      <c r="C42" s="20" t="n">
        <v>-1500</v>
      </c>
      <c r="D42" s="21" t="str">
        <f aca="false">IF(B42="","",IF(E42&lt;&gt;"",E42,H42))</f>
        <v>Housing</v>
      </c>
      <c r="E42" s="15"/>
      <c r="F42" s="21" t="str">
        <f aca="false">IF(D42="","",IF(COUNTIF(Settings!$A$6:$A$13,D42)&gt;0,"Income",IF(COUNTIF(Settings!$A$32:$A$34,D42)&gt;0,"Saving","Spending")))</f>
        <v>Spending</v>
      </c>
      <c r="G42" s="15" t="s">
        <v>134</v>
      </c>
      <c r="H42" s="22" t="str">
        <f aca="false">IF(B42="","",IF(OR(I42=0,INDEX(Settings!$F$6:$F$65,MAX(I42,1))=""),"Uncategorised",INDEX(Settings!$F$6:$F$65,I42)))</f>
        <v>Housing</v>
      </c>
      <c r="I42" s="22" t="n">
        <f aca="false">IF(B42="","",SUMPRODUCT(MAX((Settings!$E$6:$E$65&lt;&gt;"")*ISNUMBER(SEARCH(Settings!$E$6:$E$65,B42))*(ROW(Settings!$E$6:$E$65)-5))))</f>
        <v>6</v>
      </c>
    </row>
    <row r="43" customFormat="false" ht="15" hidden="false" customHeight="false" outlineLevel="0" collapsed="false">
      <c r="A43" s="19" t="n">
        <v>46450</v>
      </c>
      <c r="B43" s="15" t="s">
        <v>136</v>
      </c>
      <c r="C43" s="20" t="n">
        <v>-138.6</v>
      </c>
      <c r="D43" s="21" t="str">
        <f aca="false">IF(B43="","",IF(E43&lt;&gt;"",E43,H43))</f>
        <v>Groceries</v>
      </c>
      <c r="E43" s="15"/>
      <c r="F43" s="21" t="str">
        <f aca="false">IF(D43="","",IF(COUNTIF(Settings!$A$6:$A$13,D43)&gt;0,"Income",IF(COUNTIF(Settings!$A$32:$A$34,D43)&gt;0,"Saving","Spending")))</f>
        <v>Spending</v>
      </c>
      <c r="G43" s="15" t="s">
        <v>134</v>
      </c>
      <c r="H43" s="22" t="str">
        <f aca="false">IF(B43="","",IF(OR(I43=0,INDEX(Settings!$F$6:$F$65,MAX(I43,1))=""),"Uncategorised",INDEX(Settings!$F$6:$F$65,I43)))</f>
        <v>Groceries</v>
      </c>
      <c r="I43" s="22" t="n">
        <f aca="false">IF(B43="","",SUMPRODUCT(MAX((Settings!$E$6:$E$65&lt;&gt;"")*ISNUMBER(SEARCH(Settings!$E$6:$E$65,B43))*(ROW(Settings!$E$6:$E$65)-5))))</f>
        <v>13</v>
      </c>
    </row>
    <row r="44" customFormat="false" ht="15" hidden="false" customHeight="false" outlineLevel="0" collapsed="false">
      <c r="A44" s="19" t="n">
        <v>46451</v>
      </c>
      <c r="B44" s="15" t="s">
        <v>137</v>
      </c>
      <c r="C44" s="20" t="n">
        <v>-75.2</v>
      </c>
      <c r="D44" s="21" t="str">
        <f aca="false">IF(B44="","",IF(E44&lt;&gt;"",E44,H44))</f>
        <v>Transport</v>
      </c>
      <c r="E44" s="15"/>
      <c r="F44" s="21" t="str">
        <f aca="false">IF(D44="","",IF(COUNTIF(Settings!$A$6:$A$13,D44)&gt;0,"Income",IF(COUNTIF(Settings!$A$32:$A$34,D44)&gt;0,"Saving","Spending")))</f>
        <v>Spending</v>
      </c>
      <c r="G44" s="15" t="s">
        <v>134</v>
      </c>
      <c r="H44" s="22" t="str">
        <f aca="false">IF(B44="","",IF(OR(I44=0,INDEX(Settings!$F$6:$F$65,MAX(I44,1))=""),"Uncategorised",INDEX(Settings!$F$6:$F$65,I44)))</f>
        <v>Transport</v>
      </c>
      <c r="I44" s="22" t="n">
        <f aca="false">IF(B44="","",SUMPRODUCT(MAX((Settings!$E$6:$E$65&lt;&gt;"")*ISNUMBER(SEARCH(Settings!$E$6:$E$65,B44))*(ROW(Settings!$E$6:$E$65)-5))))</f>
        <v>16</v>
      </c>
    </row>
    <row r="45" customFormat="false" ht="15" hidden="false" customHeight="false" outlineLevel="0" collapsed="false">
      <c r="A45" s="19" t="n">
        <v>46452</v>
      </c>
      <c r="B45" s="15" t="s">
        <v>139</v>
      </c>
      <c r="C45" s="20" t="n">
        <v>-131</v>
      </c>
      <c r="D45" s="21" t="str">
        <f aca="false">IF(B45="","",IF(E45&lt;&gt;"",E45,H45))</f>
        <v>Utilities</v>
      </c>
      <c r="E45" s="15"/>
      <c r="F45" s="21" t="str">
        <f aca="false">IF(D45="","",IF(COUNTIF(Settings!$A$6:$A$13,D45)&gt;0,"Income",IF(COUNTIF(Settings!$A$32:$A$34,D45)&gt;0,"Saving","Spending")))</f>
        <v>Spending</v>
      </c>
      <c r="G45" s="15" t="s">
        <v>134</v>
      </c>
      <c r="H45" s="22" t="str">
        <f aca="false">IF(B45="","",IF(OR(I45=0,INDEX(Settings!$F$6:$F$65,MAX(I45,1))=""),"Uncategorised",INDEX(Settings!$F$6:$F$65,I45)))</f>
        <v>Utilities</v>
      </c>
      <c r="I45" s="22" t="n">
        <f aca="false">IF(B45="","",SUMPRODUCT(MAX((Settings!$E$6:$E$65&lt;&gt;"")*ISNUMBER(SEARCH(Settings!$E$6:$E$65,B45))*(ROW(Settings!$E$6:$E$65)-5))))</f>
        <v>8</v>
      </c>
    </row>
    <row r="46" customFormat="false" ht="15" hidden="false" customHeight="false" outlineLevel="0" collapsed="false">
      <c r="A46" s="19" t="n">
        <v>46455</v>
      </c>
      <c r="B46" s="15" t="s">
        <v>140</v>
      </c>
      <c r="C46" s="20" t="n">
        <v>-79</v>
      </c>
      <c r="D46" s="21" t="str">
        <f aca="false">IF(B46="","",IF(E46&lt;&gt;"",E46,H46))</f>
        <v>Utilities</v>
      </c>
      <c r="E46" s="15"/>
      <c r="F46" s="21" t="str">
        <f aca="false">IF(D46="","",IF(COUNTIF(Settings!$A$6:$A$13,D46)&gt;0,"Income",IF(COUNTIF(Settings!$A$32:$A$34,D46)&gt;0,"Saving","Spending")))</f>
        <v>Spending</v>
      </c>
      <c r="G46" s="15" t="s">
        <v>134</v>
      </c>
      <c r="H46" s="22" t="str">
        <f aca="false">IF(B46="","",IF(OR(I46=0,INDEX(Settings!$F$6:$F$65,MAX(I46,1))=""),"Uncategorised",INDEX(Settings!$F$6:$F$65,I46)))</f>
        <v>Utilities</v>
      </c>
      <c r="I46" s="22" t="n">
        <f aca="false">IF(B46="","",SUMPRODUCT(MAX((Settings!$E$6:$E$65&lt;&gt;"")*ISNUMBER(SEARCH(Settings!$E$6:$E$65,B46))*(ROW(Settings!$E$6:$E$65)-5))))</f>
        <v>11</v>
      </c>
    </row>
    <row r="47" customFormat="false" ht="15" hidden="false" customHeight="false" outlineLevel="0" collapsed="false">
      <c r="A47" s="19" t="n">
        <v>46456</v>
      </c>
      <c r="B47" s="15" t="s">
        <v>141</v>
      </c>
      <c r="C47" s="20" t="n">
        <v>-15.99</v>
      </c>
      <c r="D47" s="21" t="str">
        <f aca="false">IF(B47="","",IF(E47&lt;&gt;"",E47,H47))</f>
        <v>Subscriptions</v>
      </c>
      <c r="E47" s="15"/>
      <c r="F47" s="21" t="str">
        <f aca="false">IF(D47="","",IF(COUNTIF(Settings!$A$6:$A$13,D47)&gt;0,"Income",IF(COUNTIF(Settings!$A$32:$A$34,D47)&gt;0,"Saving","Spending")))</f>
        <v>Spending</v>
      </c>
      <c r="G47" s="15" t="s">
        <v>134</v>
      </c>
      <c r="H47" s="22" t="str">
        <f aca="false">IF(B47="","",IF(OR(I47=0,INDEX(Settings!$F$6:$F$65,MAX(I47,1))=""),"Uncategorised",INDEX(Settings!$F$6:$F$65,I47)))</f>
        <v>Subscriptions</v>
      </c>
      <c r="I47" s="22" t="n">
        <f aca="false">IF(B47="","",SUMPRODUCT(MAX((Settings!$E$6:$E$65&lt;&gt;"")*ISNUMBER(SEARCH(Settings!$E$6:$E$65,B47))*(ROW(Settings!$E$6:$E$65)-5))))</f>
        <v>37</v>
      </c>
    </row>
    <row r="48" customFormat="false" ht="15" hidden="false" customHeight="false" outlineLevel="0" collapsed="false">
      <c r="A48" s="19" t="n">
        <v>46457</v>
      </c>
      <c r="B48" s="15" t="s">
        <v>157</v>
      </c>
      <c r="C48" s="20" t="n">
        <v>-60</v>
      </c>
      <c r="D48" s="21" t="str">
        <f aca="false">IF(B48="","",IF(E48&lt;&gt;"",E48,H48))</f>
        <v>Health</v>
      </c>
      <c r="E48" s="15"/>
      <c r="F48" s="21" t="str">
        <f aca="false">IF(D48="","",IF(COUNTIF(Settings!$A$6:$A$13,D48)&gt;0,"Income",IF(COUNTIF(Settings!$A$32:$A$34,D48)&gt;0,"Saving","Spending")))</f>
        <v>Spending</v>
      </c>
      <c r="G48" s="15" t="s">
        <v>134</v>
      </c>
      <c r="H48" s="22" t="str">
        <f aca="false">IF(B48="","",IF(OR(I48=0,INDEX(Settings!$F$6:$F$65,MAX(I48,1))=""),"Uncategorised",INDEX(Settings!$F$6:$F$65,I48)))</f>
        <v>Health</v>
      </c>
      <c r="I48" s="22" t="n">
        <f aca="false">IF(B48="","",SUMPRODUCT(MAX((Settings!$E$6:$E$65&lt;&gt;"")*ISNUMBER(SEARCH(Settings!$E$6:$E$65,B48))*(ROW(Settings!$E$6:$E$65)-5))))</f>
        <v>25</v>
      </c>
    </row>
    <row r="49" customFormat="false" ht="15" hidden="false" customHeight="false" outlineLevel="0" collapsed="false">
      <c r="A49" s="19" t="n">
        <v>46459</v>
      </c>
      <c r="B49" s="15" t="s">
        <v>136</v>
      </c>
      <c r="C49" s="20" t="n">
        <v>-109.9</v>
      </c>
      <c r="D49" s="21" t="str">
        <f aca="false">IF(B49="","",IF(E49&lt;&gt;"",E49,H49))</f>
        <v>Groceries</v>
      </c>
      <c r="E49" s="15"/>
      <c r="F49" s="21" t="str">
        <f aca="false">IF(D49="","",IF(COUNTIF(Settings!$A$6:$A$13,D49)&gt;0,"Income",IF(COUNTIF(Settings!$A$32:$A$34,D49)&gt;0,"Saving","Spending")))</f>
        <v>Spending</v>
      </c>
      <c r="G49" s="15" t="s">
        <v>134</v>
      </c>
      <c r="H49" s="22" t="str">
        <f aca="false">IF(B49="","",IF(OR(I49=0,INDEX(Settings!$F$6:$F$65,MAX(I49,1))=""),"Uncategorised",INDEX(Settings!$F$6:$F$65,I49)))</f>
        <v>Groceries</v>
      </c>
      <c r="I49" s="22" t="n">
        <f aca="false">IF(B49="","",SUMPRODUCT(MAX((Settings!$E$6:$E$65&lt;&gt;"")*ISNUMBER(SEARCH(Settings!$E$6:$E$65,B49))*(ROW(Settings!$E$6:$E$65)-5))))</f>
        <v>13</v>
      </c>
    </row>
    <row r="50" customFormat="false" ht="15" hidden="false" customHeight="false" outlineLevel="0" collapsed="false">
      <c r="A50" s="19" t="n">
        <v>46460</v>
      </c>
      <c r="B50" s="15" t="s">
        <v>143</v>
      </c>
      <c r="C50" s="20" t="n">
        <v>-500</v>
      </c>
      <c r="D50" s="21" t="str">
        <f aca="false">IF(B50="","",IF(E50&lt;&gt;"",E50,H50))</f>
        <v>Savings transfer</v>
      </c>
      <c r="E50" s="15"/>
      <c r="F50" s="21" t="str">
        <f aca="false">IF(D50="","",IF(COUNTIF(Settings!$A$6:$A$13,D50)&gt;0,"Income",IF(COUNTIF(Settings!$A$32:$A$34,D50)&gt;0,"Saving","Spending")))</f>
        <v>Saving</v>
      </c>
      <c r="G50" s="15" t="s">
        <v>134</v>
      </c>
      <c r="H50" s="22" t="str">
        <f aca="false">IF(B50="","",IF(OR(I50=0,INDEX(Settings!$F$6:$F$65,MAX(I50,1))=""),"Uncategorised",INDEX(Settings!$F$6:$F$65,I50)))</f>
        <v>Savings transfer</v>
      </c>
      <c r="I50" s="22" t="n">
        <f aca="false">IF(B50="","",SUMPRODUCT(MAX((Settings!$E$6:$E$65&lt;&gt;"")*ISNUMBER(SEARCH(Settings!$E$6:$E$65,B50))*(ROW(Settings!$E$6:$E$65)-5))))</f>
        <v>46</v>
      </c>
    </row>
    <row r="51" customFormat="false" ht="15" hidden="false" customHeight="false" outlineLevel="0" collapsed="false">
      <c r="A51" s="19" t="n">
        <v>46461</v>
      </c>
      <c r="B51" s="15" t="s">
        <v>144</v>
      </c>
      <c r="C51" s="20" t="n">
        <v>-39</v>
      </c>
      <c r="D51" s="21" t="str">
        <f aca="false">IF(B51="","",IF(E51&lt;&gt;"",E51,H51))</f>
        <v>Health</v>
      </c>
      <c r="E51" s="15"/>
      <c r="F51" s="21" t="str">
        <f aca="false">IF(D51="","",IF(COUNTIF(Settings!$A$6:$A$13,D51)&gt;0,"Income",IF(COUNTIF(Settings!$A$32:$A$34,D51)&gt;0,"Saving","Spending")))</f>
        <v>Spending</v>
      </c>
      <c r="G51" s="15" t="s">
        <v>134</v>
      </c>
      <c r="H51" s="22" t="str">
        <f aca="false">IF(B51="","",IF(OR(I51=0,INDEX(Settings!$F$6:$F$65,MAX(I51,1))=""),"Uncategorised",INDEX(Settings!$F$6:$F$65,I51)))</f>
        <v>Health</v>
      </c>
      <c r="I51" s="22" t="n">
        <f aca="false">IF(B51="","",SUMPRODUCT(MAX((Settings!$E$6:$E$65&lt;&gt;"")*ISNUMBER(SEARCH(Settings!$E$6:$E$65,B51))*(ROW(Settings!$E$6:$E$65)-5))))</f>
        <v>27</v>
      </c>
    </row>
    <row r="52" customFormat="false" ht="15" hidden="false" customHeight="false" outlineLevel="0" collapsed="false">
      <c r="A52" s="19" t="n">
        <v>46464</v>
      </c>
      <c r="B52" s="15" t="s">
        <v>138</v>
      </c>
      <c r="C52" s="20" t="n">
        <v>-10.6</v>
      </c>
      <c r="D52" s="21" t="str">
        <f aca="false">IF(B52="","",IF(E52&lt;&gt;"",E52,H52))</f>
        <v>Eating out</v>
      </c>
      <c r="E52" s="15"/>
      <c r="F52" s="21" t="str">
        <f aca="false">IF(D52="","",IF(COUNTIF(Settings!$A$6:$A$13,D52)&gt;0,"Income",IF(COUNTIF(Settings!$A$32:$A$34,D52)&gt;0,"Saving","Spending")))</f>
        <v>Spending</v>
      </c>
      <c r="G52" s="15" t="s">
        <v>134</v>
      </c>
      <c r="H52" s="22" t="str">
        <f aca="false">IF(B52="","",IF(OR(I52=0,INDEX(Settings!$F$6:$F$65,MAX(I52,1))=""),"Uncategorised",INDEX(Settings!$F$6:$F$65,I52)))</f>
        <v>Eating out</v>
      </c>
      <c r="I52" s="22" t="n">
        <f aca="false">IF(B52="","",SUMPRODUCT(MAX((Settings!$E$6:$E$65&lt;&gt;"")*ISNUMBER(SEARCH(Settings!$E$6:$E$65,B52))*(ROW(Settings!$E$6:$E$65)-5))))</f>
        <v>31</v>
      </c>
    </row>
    <row r="53" customFormat="false" ht="15" hidden="false" customHeight="false" outlineLevel="0" collapsed="false">
      <c r="A53" s="19" t="n">
        <v>46466</v>
      </c>
      <c r="B53" s="15" t="s">
        <v>158</v>
      </c>
      <c r="C53" s="20" t="n">
        <v>-45</v>
      </c>
      <c r="D53" s="21" t="str">
        <f aca="false">IF(B53="","",IF(E53&lt;&gt;"",E53,H53))</f>
        <v>Gifts and giving</v>
      </c>
      <c r="E53" s="15"/>
      <c r="F53" s="21" t="str">
        <f aca="false">IF(D53="","",IF(COUNTIF(Settings!$A$6:$A$13,D53)&gt;0,"Income",IF(COUNTIF(Settings!$A$32:$A$34,D53)&gt;0,"Saving","Spending")))</f>
        <v>Spending</v>
      </c>
      <c r="G53" s="15" t="s">
        <v>134</v>
      </c>
      <c r="H53" s="22" t="str">
        <f aca="false">IF(B53="","",IF(OR(I53=0,INDEX(Settings!$F$6:$F$65,MAX(I53,1))=""),"Uncategorised",INDEX(Settings!$F$6:$F$65,I53)))</f>
        <v>Gifts and giving</v>
      </c>
      <c r="I53" s="22" t="n">
        <f aca="false">IF(B53="","",SUMPRODUCT(MAX((Settings!$E$6:$E$65&lt;&gt;"")*ISNUMBER(SEARCH(Settings!$E$6:$E$65,B53))*(ROW(Settings!$E$6:$E$65)-5))))</f>
        <v>41</v>
      </c>
    </row>
    <row r="54" customFormat="false" ht="15" hidden="false" customHeight="false" outlineLevel="0" collapsed="false">
      <c r="A54" s="19" t="n">
        <v>46468</v>
      </c>
      <c r="B54" s="15" t="s">
        <v>159</v>
      </c>
      <c r="C54" s="20" t="n">
        <v>-87.3</v>
      </c>
      <c r="D54" s="21" t="str">
        <f aca="false">IF(B54="","",IF(E54&lt;&gt;"",E54,H54))</f>
        <v>Shopping</v>
      </c>
      <c r="E54" s="15"/>
      <c r="F54" s="21" t="str">
        <f aca="false">IF(D54="","",IF(COUNTIF(Settings!$A$6:$A$13,D54)&gt;0,"Income",IF(COUNTIF(Settings!$A$32:$A$34,D54)&gt;0,"Saving","Spending")))</f>
        <v>Spending</v>
      </c>
      <c r="G54" s="15" t="s">
        <v>134</v>
      </c>
      <c r="H54" s="22" t="str">
        <f aca="false">IF(B54="","",IF(OR(I54=0,INDEX(Settings!$F$6:$F$65,MAX(I54,1))=""),"Uncategorised",INDEX(Settings!$F$6:$F$65,I54)))</f>
        <v>Shopping</v>
      </c>
      <c r="I54" s="22" t="n">
        <f aca="false">IF(B54="","",SUMPRODUCT(MAX((Settings!$E$6:$E$65&lt;&gt;"")*ISNUMBER(SEARCH(Settings!$E$6:$E$65,B54))*(ROW(Settings!$E$6:$E$65)-5))))</f>
        <v>40</v>
      </c>
    </row>
    <row r="55" customFormat="false" ht="15" hidden="false" customHeight="false" outlineLevel="0" collapsed="false">
      <c r="A55" s="19" t="n">
        <v>46471</v>
      </c>
      <c r="B55" s="15" t="s">
        <v>160</v>
      </c>
      <c r="C55" s="20" t="n">
        <v>36</v>
      </c>
      <c r="D55" s="21" t="str">
        <f aca="false">IF(B55="","",IF(E55&lt;&gt;"",E55,H55))</f>
        <v>Other income</v>
      </c>
      <c r="E55" s="15"/>
      <c r="F55" s="21" t="str">
        <f aca="false">IF(D55="","",IF(COUNTIF(Settings!$A$6:$A$13,D55)&gt;0,"Income",IF(COUNTIF(Settings!$A$32:$A$34,D55)&gt;0,"Saving","Spending")))</f>
        <v>Income</v>
      </c>
      <c r="G55" s="15" t="s">
        <v>134</v>
      </c>
      <c r="H55" s="22" t="str">
        <f aca="false">IF(B55="","",IF(OR(I55=0,INDEX(Settings!$F$6:$F$65,MAX(I55,1))=""),"Uncategorised",INDEX(Settings!$F$6:$F$65,I55)))</f>
        <v>Other income</v>
      </c>
      <c r="I55" s="22" t="n">
        <f aca="false">IF(B55="","",SUMPRODUCT(MAX((Settings!$E$6:$E$65&lt;&gt;"")*ISNUMBER(SEARCH(Settings!$E$6:$E$65,B55))*(ROW(Settings!$E$6:$E$65)-5))))</f>
        <v>5</v>
      </c>
    </row>
    <row r="56" customFormat="false" ht="15" hidden="false" customHeight="false" outlineLevel="0" collapsed="false">
      <c r="A56" s="19" t="n">
        <v>46474</v>
      </c>
      <c r="B56" s="15" t="s">
        <v>161</v>
      </c>
      <c r="C56" s="20" t="n">
        <v>-200</v>
      </c>
      <c r="D56" s="21" t="str">
        <f aca="false">IF(B56="","",IF(E56&lt;&gt;"",E56,H56))</f>
        <v>Debt payments</v>
      </c>
      <c r="E56" s="15"/>
      <c r="F56" s="21" t="str">
        <f aca="false">IF(D56="","",IF(COUNTIF(Settings!$A$6:$A$13,D56)&gt;0,"Income",IF(COUNTIF(Settings!$A$32:$A$34,D56)&gt;0,"Saving","Spending")))</f>
        <v>Spending</v>
      </c>
      <c r="G56" s="15" t="s">
        <v>134</v>
      </c>
      <c r="H56" s="22" t="str">
        <f aca="false">IF(B56="","",IF(OR(I56=0,INDEX(Settings!$F$6:$F$65,MAX(I56,1))=""),"Uncategorised",INDEX(Settings!$F$6:$F$65,I56)))</f>
        <v>Debt payments</v>
      </c>
      <c r="I56" s="22" t="n">
        <f aca="false">IF(B56="","",SUMPRODUCT(MAX((Settings!$E$6:$E$65&lt;&gt;"")*ISNUMBER(SEARCH(Settings!$E$6:$E$65,B56))*(ROW(Settings!$E$6:$E$65)-5))))</f>
        <v>44</v>
      </c>
    </row>
    <row r="57" customFormat="false" ht="15" hidden="false" customHeight="false" outlineLevel="0" collapsed="false">
      <c r="A57" s="19"/>
      <c r="B57" s="15"/>
      <c r="C57" s="20"/>
      <c r="D57" s="21" t="str">
        <f aca="false">IF(B57="","",IF(E57&lt;&gt;"",E57,H57))</f>
        <v/>
      </c>
      <c r="E57" s="15"/>
      <c r="F57" s="21" t="str">
        <f aca="false">IF(D57="","",IF(COUNTIF(Settings!$A$6:$A$13,D57)&gt;0,"Income",IF(COUNTIF(Settings!$A$32:$A$34,D57)&gt;0,"Saving","Spending")))</f>
        <v/>
      </c>
      <c r="G57" s="15"/>
      <c r="H57" s="22" t="str">
        <f aca="false">IF(B57="","",IF(OR(I57=0,INDEX(Settings!$F$6:$F$65,MAX(I57,1))=""),"Uncategorised",INDEX(Settings!$F$6:$F$65,I57)))</f>
        <v/>
      </c>
      <c r="I57" s="22" t="str">
        <f aca="false">IF(B57="","",SUMPRODUCT(MAX((Settings!$E$6:$E$65&lt;&gt;"")*ISNUMBER(SEARCH(Settings!$E$6:$E$65,B57))*(ROW(Settings!$E$6:$E$65)-5))))</f>
        <v/>
      </c>
    </row>
    <row r="58" customFormat="false" ht="15" hidden="false" customHeight="false" outlineLevel="0" collapsed="false">
      <c r="A58" s="19"/>
      <c r="B58" s="15"/>
      <c r="C58" s="20"/>
      <c r="D58" s="21" t="str">
        <f aca="false">IF(B58="","",IF(E58&lt;&gt;"",E58,H58))</f>
        <v/>
      </c>
      <c r="E58" s="15"/>
      <c r="F58" s="21" t="str">
        <f aca="false">IF(D58="","",IF(COUNTIF(Settings!$A$6:$A$13,D58)&gt;0,"Income",IF(COUNTIF(Settings!$A$32:$A$34,D58)&gt;0,"Saving","Spending")))</f>
        <v/>
      </c>
      <c r="G58" s="15"/>
      <c r="H58" s="22" t="str">
        <f aca="false">IF(B58="","",IF(OR(I58=0,INDEX(Settings!$F$6:$F$65,MAX(I58,1))=""),"Uncategorised",INDEX(Settings!$F$6:$F$65,I58)))</f>
        <v/>
      </c>
      <c r="I58" s="22" t="str">
        <f aca="false">IF(B58="","",SUMPRODUCT(MAX((Settings!$E$6:$E$65&lt;&gt;"")*ISNUMBER(SEARCH(Settings!$E$6:$E$65,B58))*(ROW(Settings!$E$6:$E$65)-5))))</f>
        <v/>
      </c>
    </row>
    <row r="59" customFormat="false" ht="15" hidden="false" customHeight="false" outlineLevel="0" collapsed="false">
      <c r="A59" s="19"/>
      <c r="B59" s="15"/>
      <c r="C59" s="20"/>
      <c r="D59" s="21" t="str">
        <f aca="false">IF(B59="","",IF(E59&lt;&gt;"",E59,H59))</f>
        <v/>
      </c>
      <c r="E59" s="15"/>
      <c r="F59" s="21" t="str">
        <f aca="false">IF(D59="","",IF(COUNTIF(Settings!$A$6:$A$13,D59)&gt;0,"Income",IF(COUNTIF(Settings!$A$32:$A$34,D59)&gt;0,"Saving","Spending")))</f>
        <v/>
      </c>
      <c r="G59" s="15"/>
      <c r="H59" s="22" t="str">
        <f aca="false">IF(B59="","",IF(OR(I59=0,INDEX(Settings!$F$6:$F$65,MAX(I59,1))=""),"Uncategorised",INDEX(Settings!$F$6:$F$65,I59)))</f>
        <v/>
      </c>
      <c r="I59" s="22" t="str">
        <f aca="false">IF(B59="","",SUMPRODUCT(MAX((Settings!$E$6:$E$65&lt;&gt;"")*ISNUMBER(SEARCH(Settings!$E$6:$E$65,B59))*(ROW(Settings!$E$6:$E$65)-5))))</f>
        <v/>
      </c>
    </row>
    <row r="60" customFormat="false" ht="15" hidden="false" customHeight="false" outlineLevel="0" collapsed="false">
      <c r="A60" s="19"/>
      <c r="B60" s="15"/>
      <c r="C60" s="20"/>
      <c r="D60" s="21" t="str">
        <f aca="false">IF(B60="","",IF(E60&lt;&gt;"",E60,H60))</f>
        <v/>
      </c>
      <c r="E60" s="15"/>
      <c r="F60" s="21" t="str">
        <f aca="false">IF(D60="","",IF(COUNTIF(Settings!$A$6:$A$13,D60)&gt;0,"Income",IF(COUNTIF(Settings!$A$32:$A$34,D60)&gt;0,"Saving","Spending")))</f>
        <v/>
      </c>
      <c r="G60" s="15"/>
      <c r="H60" s="22" t="str">
        <f aca="false">IF(B60="","",IF(OR(I60=0,INDEX(Settings!$F$6:$F$65,MAX(I60,1))=""),"Uncategorised",INDEX(Settings!$F$6:$F$65,I60)))</f>
        <v/>
      </c>
      <c r="I60" s="22" t="str">
        <f aca="false">IF(B60="","",SUMPRODUCT(MAX((Settings!$E$6:$E$65&lt;&gt;"")*ISNUMBER(SEARCH(Settings!$E$6:$E$65,B60))*(ROW(Settings!$E$6:$E$65)-5))))</f>
        <v/>
      </c>
    </row>
    <row r="61" customFormat="false" ht="15" hidden="false" customHeight="false" outlineLevel="0" collapsed="false">
      <c r="A61" s="19"/>
      <c r="B61" s="15"/>
      <c r="C61" s="20"/>
      <c r="D61" s="21" t="str">
        <f aca="false">IF(B61="","",IF(E61&lt;&gt;"",E61,H61))</f>
        <v/>
      </c>
      <c r="E61" s="15"/>
      <c r="F61" s="21" t="str">
        <f aca="false">IF(D61="","",IF(COUNTIF(Settings!$A$6:$A$13,D61)&gt;0,"Income",IF(COUNTIF(Settings!$A$32:$A$34,D61)&gt;0,"Saving","Spending")))</f>
        <v/>
      </c>
      <c r="G61" s="15"/>
      <c r="H61" s="22" t="str">
        <f aca="false">IF(B61="","",IF(OR(I61=0,INDEX(Settings!$F$6:$F$65,MAX(I61,1))=""),"Uncategorised",INDEX(Settings!$F$6:$F$65,I61)))</f>
        <v/>
      </c>
      <c r="I61" s="22" t="str">
        <f aca="false">IF(B61="","",SUMPRODUCT(MAX((Settings!$E$6:$E$65&lt;&gt;"")*ISNUMBER(SEARCH(Settings!$E$6:$E$65,B61))*(ROW(Settings!$E$6:$E$65)-5))))</f>
        <v/>
      </c>
    </row>
    <row r="62" customFormat="false" ht="15" hidden="false" customHeight="false" outlineLevel="0" collapsed="false">
      <c r="A62" s="19"/>
      <c r="B62" s="15"/>
      <c r="C62" s="20"/>
      <c r="D62" s="21" t="str">
        <f aca="false">IF(B62="","",IF(E62&lt;&gt;"",E62,H62))</f>
        <v/>
      </c>
      <c r="E62" s="15"/>
      <c r="F62" s="21" t="str">
        <f aca="false">IF(D62="","",IF(COUNTIF(Settings!$A$6:$A$13,D62)&gt;0,"Income",IF(COUNTIF(Settings!$A$32:$A$34,D62)&gt;0,"Saving","Spending")))</f>
        <v/>
      </c>
      <c r="G62" s="15"/>
      <c r="H62" s="22" t="str">
        <f aca="false">IF(B62="","",IF(OR(I62=0,INDEX(Settings!$F$6:$F$65,MAX(I62,1))=""),"Uncategorised",INDEX(Settings!$F$6:$F$65,I62)))</f>
        <v/>
      </c>
      <c r="I62" s="22" t="str">
        <f aca="false">IF(B62="","",SUMPRODUCT(MAX((Settings!$E$6:$E$65&lt;&gt;"")*ISNUMBER(SEARCH(Settings!$E$6:$E$65,B62))*(ROW(Settings!$E$6:$E$65)-5))))</f>
        <v/>
      </c>
    </row>
    <row r="63" customFormat="false" ht="15" hidden="false" customHeight="false" outlineLevel="0" collapsed="false">
      <c r="A63" s="19"/>
      <c r="B63" s="15"/>
      <c r="C63" s="20"/>
      <c r="D63" s="21" t="str">
        <f aca="false">IF(B63="","",IF(E63&lt;&gt;"",E63,H63))</f>
        <v/>
      </c>
      <c r="E63" s="15"/>
      <c r="F63" s="21" t="str">
        <f aca="false">IF(D63="","",IF(COUNTIF(Settings!$A$6:$A$13,D63)&gt;0,"Income",IF(COUNTIF(Settings!$A$32:$A$34,D63)&gt;0,"Saving","Spending")))</f>
        <v/>
      </c>
      <c r="G63" s="15"/>
      <c r="H63" s="22" t="str">
        <f aca="false">IF(B63="","",IF(OR(I63=0,INDEX(Settings!$F$6:$F$65,MAX(I63,1))=""),"Uncategorised",INDEX(Settings!$F$6:$F$65,I63)))</f>
        <v/>
      </c>
      <c r="I63" s="22" t="str">
        <f aca="false">IF(B63="","",SUMPRODUCT(MAX((Settings!$E$6:$E$65&lt;&gt;"")*ISNUMBER(SEARCH(Settings!$E$6:$E$65,B63))*(ROW(Settings!$E$6:$E$65)-5))))</f>
        <v/>
      </c>
    </row>
    <row r="64" customFormat="false" ht="15" hidden="false" customHeight="false" outlineLevel="0" collapsed="false">
      <c r="A64" s="19"/>
      <c r="B64" s="15"/>
      <c r="C64" s="20"/>
      <c r="D64" s="21" t="str">
        <f aca="false">IF(B64="","",IF(E64&lt;&gt;"",E64,H64))</f>
        <v/>
      </c>
      <c r="E64" s="15"/>
      <c r="F64" s="21" t="str">
        <f aca="false">IF(D64="","",IF(COUNTIF(Settings!$A$6:$A$13,D64)&gt;0,"Income",IF(COUNTIF(Settings!$A$32:$A$34,D64)&gt;0,"Saving","Spending")))</f>
        <v/>
      </c>
      <c r="G64" s="15"/>
      <c r="H64" s="22" t="str">
        <f aca="false">IF(B64="","",IF(OR(I64=0,INDEX(Settings!$F$6:$F$65,MAX(I64,1))=""),"Uncategorised",INDEX(Settings!$F$6:$F$65,I64)))</f>
        <v/>
      </c>
      <c r="I64" s="22" t="str">
        <f aca="false">IF(B64="","",SUMPRODUCT(MAX((Settings!$E$6:$E$65&lt;&gt;"")*ISNUMBER(SEARCH(Settings!$E$6:$E$65,B64))*(ROW(Settings!$E$6:$E$65)-5))))</f>
        <v/>
      </c>
    </row>
    <row r="65" customFormat="false" ht="15" hidden="false" customHeight="false" outlineLevel="0" collapsed="false">
      <c r="A65" s="19"/>
      <c r="B65" s="15"/>
      <c r="C65" s="20"/>
      <c r="D65" s="21" t="str">
        <f aca="false">IF(B65="","",IF(E65&lt;&gt;"",E65,H65))</f>
        <v/>
      </c>
      <c r="E65" s="15"/>
      <c r="F65" s="21" t="str">
        <f aca="false">IF(D65="","",IF(COUNTIF(Settings!$A$6:$A$13,D65)&gt;0,"Income",IF(COUNTIF(Settings!$A$32:$A$34,D65)&gt;0,"Saving","Spending")))</f>
        <v/>
      </c>
      <c r="G65" s="15"/>
      <c r="H65" s="22" t="str">
        <f aca="false">IF(B65="","",IF(OR(I65=0,INDEX(Settings!$F$6:$F$65,MAX(I65,1))=""),"Uncategorised",INDEX(Settings!$F$6:$F$65,I65)))</f>
        <v/>
      </c>
      <c r="I65" s="22" t="str">
        <f aca="false">IF(B65="","",SUMPRODUCT(MAX((Settings!$E$6:$E$65&lt;&gt;"")*ISNUMBER(SEARCH(Settings!$E$6:$E$65,B65))*(ROW(Settings!$E$6:$E$65)-5))))</f>
        <v/>
      </c>
    </row>
    <row r="66" customFormat="false" ht="15" hidden="false" customHeight="false" outlineLevel="0" collapsed="false">
      <c r="A66" s="19"/>
      <c r="B66" s="15"/>
      <c r="C66" s="20"/>
      <c r="D66" s="21" t="str">
        <f aca="false">IF(B66="","",IF(E66&lt;&gt;"",E66,H66))</f>
        <v/>
      </c>
      <c r="E66" s="15"/>
      <c r="F66" s="21" t="str">
        <f aca="false">IF(D66="","",IF(COUNTIF(Settings!$A$6:$A$13,D66)&gt;0,"Income",IF(COUNTIF(Settings!$A$32:$A$34,D66)&gt;0,"Saving","Spending")))</f>
        <v/>
      </c>
      <c r="G66" s="15"/>
      <c r="H66" s="22" t="str">
        <f aca="false">IF(B66="","",IF(OR(I66=0,INDEX(Settings!$F$6:$F$65,MAX(I66,1))=""),"Uncategorised",INDEX(Settings!$F$6:$F$65,I66)))</f>
        <v/>
      </c>
      <c r="I66" s="22" t="str">
        <f aca="false">IF(B66="","",SUMPRODUCT(MAX((Settings!$E$6:$E$65&lt;&gt;"")*ISNUMBER(SEARCH(Settings!$E$6:$E$65,B66))*(ROW(Settings!$E$6:$E$65)-5))))</f>
        <v/>
      </c>
    </row>
    <row r="67" customFormat="false" ht="15" hidden="false" customHeight="false" outlineLevel="0" collapsed="false">
      <c r="A67" s="19"/>
      <c r="B67" s="15"/>
      <c r="C67" s="20"/>
      <c r="D67" s="21" t="str">
        <f aca="false">IF(B67="","",IF(E67&lt;&gt;"",E67,H67))</f>
        <v/>
      </c>
      <c r="E67" s="15"/>
      <c r="F67" s="21" t="str">
        <f aca="false">IF(D67="","",IF(COUNTIF(Settings!$A$6:$A$13,D67)&gt;0,"Income",IF(COUNTIF(Settings!$A$32:$A$34,D67)&gt;0,"Saving","Spending")))</f>
        <v/>
      </c>
      <c r="G67" s="15"/>
      <c r="H67" s="22" t="str">
        <f aca="false">IF(B67="","",IF(OR(I67=0,INDEX(Settings!$F$6:$F$65,MAX(I67,1))=""),"Uncategorised",INDEX(Settings!$F$6:$F$65,I67)))</f>
        <v/>
      </c>
      <c r="I67" s="22" t="str">
        <f aca="false">IF(B67="","",SUMPRODUCT(MAX((Settings!$E$6:$E$65&lt;&gt;"")*ISNUMBER(SEARCH(Settings!$E$6:$E$65,B67))*(ROW(Settings!$E$6:$E$65)-5))))</f>
        <v/>
      </c>
    </row>
    <row r="68" customFormat="false" ht="15" hidden="false" customHeight="false" outlineLevel="0" collapsed="false">
      <c r="A68" s="19"/>
      <c r="B68" s="15"/>
      <c r="C68" s="20"/>
      <c r="D68" s="21" t="str">
        <f aca="false">IF(B68="","",IF(E68&lt;&gt;"",E68,H68))</f>
        <v/>
      </c>
      <c r="E68" s="15"/>
      <c r="F68" s="21" t="str">
        <f aca="false">IF(D68="","",IF(COUNTIF(Settings!$A$6:$A$13,D68)&gt;0,"Income",IF(COUNTIF(Settings!$A$32:$A$34,D68)&gt;0,"Saving","Spending")))</f>
        <v/>
      </c>
      <c r="G68" s="15"/>
      <c r="H68" s="22" t="str">
        <f aca="false">IF(B68="","",IF(OR(I68=0,INDEX(Settings!$F$6:$F$65,MAX(I68,1))=""),"Uncategorised",INDEX(Settings!$F$6:$F$65,I68)))</f>
        <v/>
      </c>
      <c r="I68" s="22" t="str">
        <f aca="false">IF(B68="","",SUMPRODUCT(MAX((Settings!$E$6:$E$65&lt;&gt;"")*ISNUMBER(SEARCH(Settings!$E$6:$E$65,B68))*(ROW(Settings!$E$6:$E$65)-5))))</f>
        <v/>
      </c>
    </row>
    <row r="69" customFormat="false" ht="15" hidden="false" customHeight="false" outlineLevel="0" collapsed="false">
      <c r="A69" s="19"/>
      <c r="B69" s="15"/>
      <c r="C69" s="20"/>
      <c r="D69" s="21" t="str">
        <f aca="false">IF(B69="","",IF(E69&lt;&gt;"",E69,H69))</f>
        <v/>
      </c>
      <c r="E69" s="15"/>
      <c r="F69" s="21" t="str">
        <f aca="false">IF(D69="","",IF(COUNTIF(Settings!$A$6:$A$13,D69)&gt;0,"Income",IF(COUNTIF(Settings!$A$32:$A$34,D69)&gt;0,"Saving","Spending")))</f>
        <v/>
      </c>
      <c r="G69" s="15"/>
      <c r="H69" s="22" t="str">
        <f aca="false">IF(B69="","",IF(OR(I69=0,INDEX(Settings!$F$6:$F$65,MAX(I69,1))=""),"Uncategorised",INDEX(Settings!$F$6:$F$65,I69)))</f>
        <v/>
      </c>
      <c r="I69" s="22" t="str">
        <f aca="false">IF(B69="","",SUMPRODUCT(MAX((Settings!$E$6:$E$65&lt;&gt;"")*ISNUMBER(SEARCH(Settings!$E$6:$E$65,B69))*(ROW(Settings!$E$6:$E$65)-5))))</f>
        <v/>
      </c>
    </row>
    <row r="70" customFormat="false" ht="15" hidden="false" customHeight="false" outlineLevel="0" collapsed="false">
      <c r="A70" s="19"/>
      <c r="B70" s="15"/>
      <c r="C70" s="20"/>
      <c r="D70" s="21" t="str">
        <f aca="false">IF(B70="","",IF(E70&lt;&gt;"",E70,H70))</f>
        <v/>
      </c>
      <c r="E70" s="15"/>
      <c r="F70" s="21" t="str">
        <f aca="false">IF(D70="","",IF(COUNTIF(Settings!$A$6:$A$13,D70)&gt;0,"Income",IF(COUNTIF(Settings!$A$32:$A$34,D70)&gt;0,"Saving","Spending")))</f>
        <v/>
      </c>
      <c r="G70" s="15"/>
      <c r="H70" s="22" t="str">
        <f aca="false">IF(B70="","",IF(OR(I70=0,INDEX(Settings!$F$6:$F$65,MAX(I70,1))=""),"Uncategorised",INDEX(Settings!$F$6:$F$65,I70)))</f>
        <v/>
      </c>
      <c r="I70" s="22" t="str">
        <f aca="false">IF(B70="","",SUMPRODUCT(MAX((Settings!$E$6:$E$65&lt;&gt;"")*ISNUMBER(SEARCH(Settings!$E$6:$E$65,B70))*(ROW(Settings!$E$6:$E$65)-5))))</f>
        <v/>
      </c>
    </row>
    <row r="71" customFormat="false" ht="15" hidden="false" customHeight="false" outlineLevel="0" collapsed="false">
      <c r="A71" s="19"/>
      <c r="B71" s="15"/>
      <c r="C71" s="20"/>
      <c r="D71" s="21" t="str">
        <f aca="false">IF(B71="","",IF(E71&lt;&gt;"",E71,H71))</f>
        <v/>
      </c>
      <c r="E71" s="15"/>
      <c r="F71" s="21" t="str">
        <f aca="false">IF(D71="","",IF(COUNTIF(Settings!$A$6:$A$13,D71)&gt;0,"Income",IF(COUNTIF(Settings!$A$32:$A$34,D71)&gt;0,"Saving","Spending")))</f>
        <v/>
      </c>
      <c r="G71" s="15"/>
      <c r="H71" s="22" t="str">
        <f aca="false">IF(B71="","",IF(OR(I71=0,INDEX(Settings!$F$6:$F$65,MAX(I71,1))=""),"Uncategorised",INDEX(Settings!$F$6:$F$65,I71)))</f>
        <v/>
      </c>
      <c r="I71" s="22" t="str">
        <f aca="false">IF(B71="","",SUMPRODUCT(MAX((Settings!$E$6:$E$65&lt;&gt;"")*ISNUMBER(SEARCH(Settings!$E$6:$E$65,B71))*(ROW(Settings!$E$6:$E$65)-5))))</f>
        <v/>
      </c>
    </row>
    <row r="72" customFormat="false" ht="15" hidden="false" customHeight="false" outlineLevel="0" collapsed="false">
      <c r="A72" s="19"/>
      <c r="B72" s="15"/>
      <c r="C72" s="20"/>
      <c r="D72" s="21" t="str">
        <f aca="false">IF(B72="","",IF(E72&lt;&gt;"",E72,H72))</f>
        <v/>
      </c>
      <c r="E72" s="15"/>
      <c r="F72" s="21" t="str">
        <f aca="false">IF(D72="","",IF(COUNTIF(Settings!$A$6:$A$13,D72)&gt;0,"Income",IF(COUNTIF(Settings!$A$32:$A$34,D72)&gt;0,"Saving","Spending")))</f>
        <v/>
      </c>
      <c r="G72" s="15"/>
      <c r="H72" s="22" t="str">
        <f aca="false">IF(B72="","",IF(OR(I72=0,INDEX(Settings!$F$6:$F$65,MAX(I72,1))=""),"Uncategorised",INDEX(Settings!$F$6:$F$65,I72)))</f>
        <v/>
      </c>
      <c r="I72" s="22" t="str">
        <f aca="false">IF(B72="","",SUMPRODUCT(MAX((Settings!$E$6:$E$65&lt;&gt;"")*ISNUMBER(SEARCH(Settings!$E$6:$E$65,B72))*(ROW(Settings!$E$6:$E$65)-5))))</f>
        <v/>
      </c>
    </row>
    <row r="73" customFormat="false" ht="15" hidden="false" customHeight="false" outlineLevel="0" collapsed="false">
      <c r="A73" s="19"/>
      <c r="B73" s="15"/>
      <c r="C73" s="20"/>
      <c r="D73" s="21" t="str">
        <f aca="false">IF(B73="","",IF(E73&lt;&gt;"",E73,H73))</f>
        <v/>
      </c>
      <c r="E73" s="15"/>
      <c r="F73" s="21" t="str">
        <f aca="false">IF(D73="","",IF(COUNTIF(Settings!$A$6:$A$13,D73)&gt;0,"Income",IF(COUNTIF(Settings!$A$32:$A$34,D73)&gt;0,"Saving","Spending")))</f>
        <v/>
      </c>
      <c r="G73" s="15"/>
      <c r="H73" s="22" t="str">
        <f aca="false">IF(B73="","",IF(OR(I73=0,INDEX(Settings!$F$6:$F$65,MAX(I73,1))=""),"Uncategorised",INDEX(Settings!$F$6:$F$65,I73)))</f>
        <v/>
      </c>
      <c r="I73" s="22" t="str">
        <f aca="false">IF(B73="","",SUMPRODUCT(MAX((Settings!$E$6:$E$65&lt;&gt;"")*ISNUMBER(SEARCH(Settings!$E$6:$E$65,B73))*(ROW(Settings!$E$6:$E$65)-5))))</f>
        <v/>
      </c>
    </row>
    <row r="74" customFormat="false" ht="15" hidden="false" customHeight="false" outlineLevel="0" collapsed="false">
      <c r="A74" s="19"/>
      <c r="B74" s="15"/>
      <c r="C74" s="20"/>
      <c r="D74" s="21" t="str">
        <f aca="false">IF(B74="","",IF(E74&lt;&gt;"",E74,H74))</f>
        <v/>
      </c>
      <c r="E74" s="15"/>
      <c r="F74" s="21" t="str">
        <f aca="false">IF(D74="","",IF(COUNTIF(Settings!$A$6:$A$13,D74)&gt;0,"Income",IF(COUNTIF(Settings!$A$32:$A$34,D74)&gt;0,"Saving","Spending")))</f>
        <v/>
      </c>
      <c r="G74" s="15"/>
      <c r="H74" s="22" t="str">
        <f aca="false">IF(B74="","",IF(OR(I74=0,INDEX(Settings!$F$6:$F$65,MAX(I74,1))=""),"Uncategorised",INDEX(Settings!$F$6:$F$65,I74)))</f>
        <v/>
      </c>
      <c r="I74" s="22" t="str">
        <f aca="false">IF(B74="","",SUMPRODUCT(MAX((Settings!$E$6:$E$65&lt;&gt;"")*ISNUMBER(SEARCH(Settings!$E$6:$E$65,B74))*(ROW(Settings!$E$6:$E$65)-5))))</f>
        <v/>
      </c>
    </row>
    <row r="75" customFormat="false" ht="15" hidden="false" customHeight="false" outlineLevel="0" collapsed="false">
      <c r="A75" s="19"/>
      <c r="B75" s="15"/>
      <c r="C75" s="20"/>
      <c r="D75" s="21" t="str">
        <f aca="false">IF(B75="","",IF(E75&lt;&gt;"",E75,H75))</f>
        <v/>
      </c>
      <c r="E75" s="15"/>
      <c r="F75" s="21" t="str">
        <f aca="false">IF(D75="","",IF(COUNTIF(Settings!$A$6:$A$13,D75)&gt;0,"Income",IF(COUNTIF(Settings!$A$32:$A$34,D75)&gt;0,"Saving","Spending")))</f>
        <v/>
      </c>
      <c r="G75" s="15"/>
      <c r="H75" s="22" t="str">
        <f aca="false">IF(B75="","",IF(OR(I75=0,INDEX(Settings!$F$6:$F$65,MAX(I75,1))=""),"Uncategorised",INDEX(Settings!$F$6:$F$65,I75)))</f>
        <v/>
      </c>
      <c r="I75" s="22" t="str">
        <f aca="false">IF(B75="","",SUMPRODUCT(MAX((Settings!$E$6:$E$65&lt;&gt;"")*ISNUMBER(SEARCH(Settings!$E$6:$E$65,B75))*(ROW(Settings!$E$6:$E$65)-5))))</f>
        <v/>
      </c>
    </row>
    <row r="76" customFormat="false" ht="15" hidden="false" customHeight="false" outlineLevel="0" collapsed="false">
      <c r="A76" s="19"/>
      <c r="B76" s="15"/>
      <c r="C76" s="20"/>
      <c r="D76" s="21" t="str">
        <f aca="false">IF(B76="","",IF(E76&lt;&gt;"",E76,H76))</f>
        <v/>
      </c>
      <c r="E76" s="15"/>
      <c r="F76" s="21" t="str">
        <f aca="false">IF(D76="","",IF(COUNTIF(Settings!$A$6:$A$13,D76)&gt;0,"Income",IF(COUNTIF(Settings!$A$32:$A$34,D76)&gt;0,"Saving","Spending")))</f>
        <v/>
      </c>
      <c r="G76" s="15"/>
      <c r="H76" s="22" t="str">
        <f aca="false">IF(B76="","",IF(OR(I76=0,INDEX(Settings!$F$6:$F$65,MAX(I76,1))=""),"Uncategorised",INDEX(Settings!$F$6:$F$65,I76)))</f>
        <v/>
      </c>
      <c r="I76" s="22" t="str">
        <f aca="false">IF(B76="","",SUMPRODUCT(MAX((Settings!$E$6:$E$65&lt;&gt;"")*ISNUMBER(SEARCH(Settings!$E$6:$E$65,B76))*(ROW(Settings!$E$6:$E$65)-5))))</f>
        <v/>
      </c>
    </row>
    <row r="77" customFormat="false" ht="15" hidden="false" customHeight="false" outlineLevel="0" collapsed="false">
      <c r="A77" s="19"/>
      <c r="B77" s="15"/>
      <c r="C77" s="20"/>
      <c r="D77" s="21" t="str">
        <f aca="false">IF(B77="","",IF(E77&lt;&gt;"",E77,H77))</f>
        <v/>
      </c>
      <c r="E77" s="15"/>
      <c r="F77" s="21" t="str">
        <f aca="false">IF(D77="","",IF(COUNTIF(Settings!$A$6:$A$13,D77)&gt;0,"Income",IF(COUNTIF(Settings!$A$32:$A$34,D77)&gt;0,"Saving","Spending")))</f>
        <v/>
      </c>
      <c r="G77" s="15"/>
      <c r="H77" s="22" t="str">
        <f aca="false">IF(B77="","",IF(OR(I77=0,INDEX(Settings!$F$6:$F$65,MAX(I77,1))=""),"Uncategorised",INDEX(Settings!$F$6:$F$65,I77)))</f>
        <v/>
      </c>
      <c r="I77" s="22" t="str">
        <f aca="false">IF(B77="","",SUMPRODUCT(MAX((Settings!$E$6:$E$65&lt;&gt;"")*ISNUMBER(SEARCH(Settings!$E$6:$E$65,B77))*(ROW(Settings!$E$6:$E$65)-5))))</f>
        <v/>
      </c>
    </row>
    <row r="78" customFormat="false" ht="15" hidden="false" customHeight="false" outlineLevel="0" collapsed="false">
      <c r="A78" s="19"/>
      <c r="B78" s="15"/>
      <c r="C78" s="20"/>
      <c r="D78" s="21" t="str">
        <f aca="false">IF(B78="","",IF(E78&lt;&gt;"",E78,H78))</f>
        <v/>
      </c>
      <c r="E78" s="15"/>
      <c r="F78" s="21" t="str">
        <f aca="false">IF(D78="","",IF(COUNTIF(Settings!$A$6:$A$13,D78)&gt;0,"Income",IF(COUNTIF(Settings!$A$32:$A$34,D78)&gt;0,"Saving","Spending")))</f>
        <v/>
      </c>
      <c r="G78" s="15"/>
      <c r="H78" s="22" t="str">
        <f aca="false">IF(B78="","",IF(OR(I78=0,INDEX(Settings!$F$6:$F$65,MAX(I78,1))=""),"Uncategorised",INDEX(Settings!$F$6:$F$65,I78)))</f>
        <v/>
      </c>
      <c r="I78" s="22" t="str">
        <f aca="false">IF(B78="","",SUMPRODUCT(MAX((Settings!$E$6:$E$65&lt;&gt;"")*ISNUMBER(SEARCH(Settings!$E$6:$E$65,B78))*(ROW(Settings!$E$6:$E$65)-5))))</f>
        <v/>
      </c>
    </row>
    <row r="79" customFormat="false" ht="15" hidden="false" customHeight="false" outlineLevel="0" collapsed="false">
      <c r="A79" s="19"/>
      <c r="B79" s="15"/>
      <c r="C79" s="20"/>
      <c r="D79" s="21" t="str">
        <f aca="false">IF(B79="","",IF(E79&lt;&gt;"",E79,H79))</f>
        <v/>
      </c>
      <c r="E79" s="15"/>
      <c r="F79" s="21" t="str">
        <f aca="false">IF(D79="","",IF(COUNTIF(Settings!$A$6:$A$13,D79)&gt;0,"Income",IF(COUNTIF(Settings!$A$32:$A$34,D79)&gt;0,"Saving","Spending")))</f>
        <v/>
      </c>
      <c r="G79" s="15"/>
      <c r="H79" s="22" t="str">
        <f aca="false">IF(B79="","",IF(OR(I79=0,INDEX(Settings!$F$6:$F$65,MAX(I79,1))=""),"Uncategorised",INDEX(Settings!$F$6:$F$65,I79)))</f>
        <v/>
      </c>
      <c r="I79" s="22" t="str">
        <f aca="false">IF(B79="","",SUMPRODUCT(MAX((Settings!$E$6:$E$65&lt;&gt;"")*ISNUMBER(SEARCH(Settings!$E$6:$E$65,B79))*(ROW(Settings!$E$6:$E$65)-5))))</f>
        <v/>
      </c>
    </row>
    <row r="80" customFormat="false" ht="15" hidden="false" customHeight="false" outlineLevel="0" collapsed="false">
      <c r="A80" s="19"/>
      <c r="B80" s="15"/>
      <c r="C80" s="20"/>
      <c r="D80" s="21" t="str">
        <f aca="false">IF(B80="","",IF(E80&lt;&gt;"",E80,H80))</f>
        <v/>
      </c>
      <c r="E80" s="15"/>
      <c r="F80" s="21" t="str">
        <f aca="false">IF(D80="","",IF(COUNTIF(Settings!$A$6:$A$13,D80)&gt;0,"Income",IF(COUNTIF(Settings!$A$32:$A$34,D80)&gt;0,"Saving","Spending")))</f>
        <v/>
      </c>
      <c r="G80" s="15"/>
      <c r="H80" s="22" t="str">
        <f aca="false">IF(B80="","",IF(OR(I80=0,INDEX(Settings!$F$6:$F$65,MAX(I80,1))=""),"Uncategorised",INDEX(Settings!$F$6:$F$65,I80)))</f>
        <v/>
      </c>
      <c r="I80" s="22" t="str">
        <f aca="false">IF(B80="","",SUMPRODUCT(MAX((Settings!$E$6:$E$65&lt;&gt;"")*ISNUMBER(SEARCH(Settings!$E$6:$E$65,B80))*(ROW(Settings!$E$6:$E$65)-5))))</f>
        <v/>
      </c>
    </row>
    <row r="81" customFormat="false" ht="15" hidden="false" customHeight="false" outlineLevel="0" collapsed="false">
      <c r="A81" s="19"/>
      <c r="B81" s="15"/>
      <c r="C81" s="20"/>
      <c r="D81" s="21" t="str">
        <f aca="false">IF(B81="","",IF(E81&lt;&gt;"",E81,H81))</f>
        <v/>
      </c>
      <c r="E81" s="15"/>
      <c r="F81" s="21" t="str">
        <f aca="false">IF(D81="","",IF(COUNTIF(Settings!$A$6:$A$13,D81)&gt;0,"Income",IF(COUNTIF(Settings!$A$32:$A$34,D81)&gt;0,"Saving","Spending")))</f>
        <v/>
      </c>
      <c r="G81" s="15"/>
      <c r="H81" s="22" t="str">
        <f aca="false">IF(B81="","",IF(OR(I81=0,INDEX(Settings!$F$6:$F$65,MAX(I81,1))=""),"Uncategorised",INDEX(Settings!$F$6:$F$65,I81)))</f>
        <v/>
      </c>
      <c r="I81" s="22" t="str">
        <f aca="false">IF(B81="","",SUMPRODUCT(MAX((Settings!$E$6:$E$65&lt;&gt;"")*ISNUMBER(SEARCH(Settings!$E$6:$E$65,B81))*(ROW(Settings!$E$6:$E$65)-5))))</f>
        <v/>
      </c>
    </row>
    <row r="82" customFormat="false" ht="15" hidden="false" customHeight="false" outlineLevel="0" collapsed="false">
      <c r="A82" s="19"/>
      <c r="B82" s="15"/>
      <c r="C82" s="20"/>
      <c r="D82" s="21" t="str">
        <f aca="false">IF(B82="","",IF(E82&lt;&gt;"",E82,H82))</f>
        <v/>
      </c>
      <c r="E82" s="15"/>
      <c r="F82" s="21" t="str">
        <f aca="false">IF(D82="","",IF(COUNTIF(Settings!$A$6:$A$13,D82)&gt;0,"Income",IF(COUNTIF(Settings!$A$32:$A$34,D82)&gt;0,"Saving","Spending")))</f>
        <v/>
      </c>
      <c r="G82" s="15"/>
      <c r="H82" s="22" t="str">
        <f aca="false">IF(B82="","",IF(OR(I82=0,INDEX(Settings!$F$6:$F$65,MAX(I82,1))=""),"Uncategorised",INDEX(Settings!$F$6:$F$65,I82)))</f>
        <v/>
      </c>
      <c r="I82" s="22" t="str">
        <f aca="false">IF(B82="","",SUMPRODUCT(MAX((Settings!$E$6:$E$65&lt;&gt;"")*ISNUMBER(SEARCH(Settings!$E$6:$E$65,B82))*(ROW(Settings!$E$6:$E$65)-5))))</f>
        <v/>
      </c>
    </row>
    <row r="83" customFormat="false" ht="15" hidden="false" customHeight="false" outlineLevel="0" collapsed="false">
      <c r="A83" s="19"/>
      <c r="B83" s="15"/>
      <c r="C83" s="20"/>
      <c r="D83" s="21" t="str">
        <f aca="false">IF(B83="","",IF(E83&lt;&gt;"",E83,H83))</f>
        <v/>
      </c>
      <c r="E83" s="15"/>
      <c r="F83" s="21" t="str">
        <f aca="false">IF(D83="","",IF(COUNTIF(Settings!$A$6:$A$13,D83)&gt;0,"Income",IF(COUNTIF(Settings!$A$32:$A$34,D83)&gt;0,"Saving","Spending")))</f>
        <v/>
      </c>
      <c r="G83" s="15"/>
      <c r="H83" s="22" t="str">
        <f aca="false">IF(B83="","",IF(OR(I83=0,INDEX(Settings!$F$6:$F$65,MAX(I83,1))=""),"Uncategorised",INDEX(Settings!$F$6:$F$65,I83)))</f>
        <v/>
      </c>
      <c r="I83" s="22" t="str">
        <f aca="false">IF(B83="","",SUMPRODUCT(MAX((Settings!$E$6:$E$65&lt;&gt;"")*ISNUMBER(SEARCH(Settings!$E$6:$E$65,B83))*(ROW(Settings!$E$6:$E$65)-5))))</f>
        <v/>
      </c>
    </row>
    <row r="84" customFormat="false" ht="15" hidden="false" customHeight="false" outlineLevel="0" collapsed="false">
      <c r="A84" s="19"/>
      <c r="B84" s="15"/>
      <c r="C84" s="20"/>
      <c r="D84" s="21" t="str">
        <f aca="false">IF(B84="","",IF(E84&lt;&gt;"",E84,H84))</f>
        <v/>
      </c>
      <c r="E84" s="15"/>
      <c r="F84" s="21" t="str">
        <f aca="false">IF(D84="","",IF(COUNTIF(Settings!$A$6:$A$13,D84)&gt;0,"Income",IF(COUNTIF(Settings!$A$32:$A$34,D84)&gt;0,"Saving","Spending")))</f>
        <v/>
      </c>
      <c r="G84" s="15"/>
      <c r="H84" s="22" t="str">
        <f aca="false">IF(B84="","",IF(OR(I84=0,INDEX(Settings!$F$6:$F$65,MAX(I84,1))=""),"Uncategorised",INDEX(Settings!$F$6:$F$65,I84)))</f>
        <v/>
      </c>
      <c r="I84" s="22" t="str">
        <f aca="false">IF(B84="","",SUMPRODUCT(MAX((Settings!$E$6:$E$65&lt;&gt;"")*ISNUMBER(SEARCH(Settings!$E$6:$E$65,B84))*(ROW(Settings!$E$6:$E$65)-5))))</f>
        <v/>
      </c>
    </row>
    <row r="85" customFormat="false" ht="15" hidden="false" customHeight="false" outlineLevel="0" collapsed="false">
      <c r="A85" s="19"/>
      <c r="B85" s="15"/>
      <c r="C85" s="20"/>
      <c r="D85" s="21" t="str">
        <f aca="false">IF(B85="","",IF(E85&lt;&gt;"",E85,H85))</f>
        <v/>
      </c>
      <c r="E85" s="15"/>
      <c r="F85" s="21" t="str">
        <f aca="false">IF(D85="","",IF(COUNTIF(Settings!$A$6:$A$13,D85)&gt;0,"Income",IF(COUNTIF(Settings!$A$32:$A$34,D85)&gt;0,"Saving","Spending")))</f>
        <v/>
      </c>
      <c r="G85" s="15"/>
      <c r="H85" s="22" t="str">
        <f aca="false">IF(B85="","",IF(OR(I85=0,INDEX(Settings!$F$6:$F$65,MAX(I85,1))=""),"Uncategorised",INDEX(Settings!$F$6:$F$65,I85)))</f>
        <v/>
      </c>
      <c r="I85" s="22" t="str">
        <f aca="false">IF(B85="","",SUMPRODUCT(MAX((Settings!$E$6:$E$65&lt;&gt;"")*ISNUMBER(SEARCH(Settings!$E$6:$E$65,B85))*(ROW(Settings!$E$6:$E$65)-5))))</f>
        <v/>
      </c>
    </row>
    <row r="86" customFormat="false" ht="15" hidden="false" customHeight="false" outlineLevel="0" collapsed="false">
      <c r="A86" s="19"/>
      <c r="B86" s="15"/>
      <c r="C86" s="20"/>
      <c r="D86" s="21" t="str">
        <f aca="false">IF(B86="","",IF(E86&lt;&gt;"",E86,H86))</f>
        <v/>
      </c>
      <c r="E86" s="15"/>
      <c r="F86" s="21" t="str">
        <f aca="false">IF(D86="","",IF(COUNTIF(Settings!$A$6:$A$13,D86)&gt;0,"Income",IF(COUNTIF(Settings!$A$32:$A$34,D86)&gt;0,"Saving","Spending")))</f>
        <v/>
      </c>
      <c r="G86" s="15"/>
      <c r="H86" s="22" t="str">
        <f aca="false">IF(B86="","",IF(OR(I86=0,INDEX(Settings!$F$6:$F$65,MAX(I86,1))=""),"Uncategorised",INDEX(Settings!$F$6:$F$65,I86)))</f>
        <v/>
      </c>
      <c r="I86" s="22" t="str">
        <f aca="false">IF(B86="","",SUMPRODUCT(MAX((Settings!$E$6:$E$65&lt;&gt;"")*ISNUMBER(SEARCH(Settings!$E$6:$E$65,B86))*(ROW(Settings!$E$6:$E$65)-5))))</f>
        <v/>
      </c>
    </row>
    <row r="87" customFormat="false" ht="15" hidden="false" customHeight="false" outlineLevel="0" collapsed="false">
      <c r="A87" s="19"/>
      <c r="B87" s="15"/>
      <c r="C87" s="20"/>
      <c r="D87" s="21" t="str">
        <f aca="false">IF(B87="","",IF(E87&lt;&gt;"",E87,H87))</f>
        <v/>
      </c>
      <c r="E87" s="15"/>
      <c r="F87" s="21" t="str">
        <f aca="false">IF(D87="","",IF(COUNTIF(Settings!$A$6:$A$13,D87)&gt;0,"Income",IF(COUNTIF(Settings!$A$32:$A$34,D87)&gt;0,"Saving","Spending")))</f>
        <v/>
      </c>
      <c r="G87" s="15"/>
      <c r="H87" s="22" t="str">
        <f aca="false">IF(B87="","",IF(OR(I87=0,INDEX(Settings!$F$6:$F$65,MAX(I87,1))=""),"Uncategorised",INDEX(Settings!$F$6:$F$65,I87)))</f>
        <v/>
      </c>
      <c r="I87" s="22" t="str">
        <f aca="false">IF(B87="","",SUMPRODUCT(MAX((Settings!$E$6:$E$65&lt;&gt;"")*ISNUMBER(SEARCH(Settings!$E$6:$E$65,B87))*(ROW(Settings!$E$6:$E$65)-5))))</f>
        <v/>
      </c>
    </row>
    <row r="88" customFormat="false" ht="15" hidden="false" customHeight="false" outlineLevel="0" collapsed="false">
      <c r="A88" s="19"/>
      <c r="B88" s="15"/>
      <c r="C88" s="20"/>
      <c r="D88" s="21" t="str">
        <f aca="false">IF(B88="","",IF(E88&lt;&gt;"",E88,H88))</f>
        <v/>
      </c>
      <c r="E88" s="15"/>
      <c r="F88" s="21" t="str">
        <f aca="false">IF(D88="","",IF(COUNTIF(Settings!$A$6:$A$13,D88)&gt;0,"Income",IF(COUNTIF(Settings!$A$32:$A$34,D88)&gt;0,"Saving","Spending")))</f>
        <v/>
      </c>
      <c r="G88" s="15"/>
      <c r="H88" s="22" t="str">
        <f aca="false">IF(B88="","",IF(OR(I88=0,INDEX(Settings!$F$6:$F$65,MAX(I88,1))=""),"Uncategorised",INDEX(Settings!$F$6:$F$65,I88)))</f>
        <v/>
      </c>
      <c r="I88" s="22" t="str">
        <f aca="false">IF(B88="","",SUMPRODUCT(MAX((Settings!$E$6:$E$65&lt;&gt;"")*ISNUMBER(SEARCH(Settings!$E$6:$E$65,B88))*(ROW(Settings!$E$6:$E$65)-5))))</f>
        <v/>
      </c>
    </row>
    <row r="89" customFormat="false" ht="15" hidden="false" customHeight="false" outlineLevel="0" collapsed="false">
      <c r="A89" s="19"/>
      <c r="B89" s="15"/>
      <c r="C89" s="20"/>
      <c r="D89" s="21" t="str">
        <f aca="false">IF(B89="","",IF(E89&lt;&gt;"",E89,H89))</f>
        <v/>
      </c>
      <c r="E89" s="15"/>
      <c r="F89" s="21" t="str">
        <f aca="false">IF(D89="","",IF(COUNTIF(Settings!$A$6:$A$13,D89)&gt;0,"Income",IF(COUNTIF(Settings!$A$32:$A$34,D89)&gt;0,"Saving","Spending")))</f>
        <v/>
      </c>
      <c r="G89" s="15"/>
      <c r="H89" s="22" t="str">
        <f aca="false">IF(B89="","",IF(OR(I89=0,INDEX(Settings!$F$6:$F$65,MAX(I89,1))=""),"Uncategorised",INDEX(Settings!$F$6:$F$65,I89)))</f>
        <v/>
      </c>
      <c r="I89" s="22" t="str">
        <f aca="false">IF(B89="","",SUMPRODUCT(MAX((Settings!$E$6:$E$65&lt;&gt;"")*ISNUMBER(SEARCH(Settings!$E$6:$E$65,B89))*(ROW(Settings!$E$6:$E$65)-5))))</f>
        <v/>
      </c>
    </row>
    <row r="90" customFormat="false" ht="15" hidden="false" customHeight="false" outlineLevel="0" collapsed="false">
      <c r="A90" s="19"/>
      <c r="B90" s="15"/>
      <c r="C90" s="20"/>
      <c r="D90" s="21" t="str">
        <f aca="false">IF(B90="","",IF(E90&lt;&gt;"",E90,H90))</f>
        <v/>
      </c>
      <c r="E90" s="15"/>
      <c r="F90" s="21" t="str">
        <f aca="false">IF(D90="","",IF(COUNTIF(Settings!$A$6:$A$13,D90)&gt;0,"Income",IF(COUNTIF(Settings!$A$32:$A$34,D90)&gt;0,"Saving","Spending")))</f>
        <v/>
      </c>
      <c r="G90" s="15"/>
      <c r="H90" s="22" t="str">
        <f aca="false">IF(B90="","",IF(OR(I90=0,INDEX(Settings!$F$6:$F$65,MAX(I90,1))=""),"Uncategorised",INDEX(Settings!$F$6:$F$65,I90)))</f>
        <v/>
      </c>
      <c r="I90" s="22" t="str">
        <f aca="false">IF(B90="","",SUMPRODUCT(MAX((Settings!$E$6:$E$65&lt;&gt;"")*ISNUMBER(SEARCH(Settings!$E$6:$E$65,B90))*(ROW(Settings!$E$6:$E$65)-5))))</f>
        <v/>
      </c>
    </row>
    <row r="91" customFormat="false" ht="15" hidden="false" customHeight="false" outlineLevel="0" collapsed="false">
      <c r="A91" s="19"/>
      <c r="B91" s="15"/>
      <c r="C91" s="20"/>
      <c r="D91" s="21" t="str">
        <f aca="false">IF(B91="","",IF(E91&lt;&gt;"",E91,H91))</f>
        <v/>
      </c>
      <c r="E91" s="15"/>
      <c r="F91" s="21" t="str">
        <f aca="false">IF(D91="","",IF(COUNTIF(Settings!$A$6:$A$13,D91)&gt;0,"Income",IF(COUNTIF(Settings!$A$32:$A$34,D91)&gt;0,"Saving","Spending")))</f>
        <v/>
      </c>
      <c r="G91" s="15"/>
      <c r="H91" s="22" t="str">
        <f aca="false">IF(B91="","",IF(OR(I91=0,INDEX(Settings!$F$6:$F$65,MAX(I91,1))=""),"Uncategorised",INDEX(Settings!$F$6:$F$65,I91)))</f>
        <v/>
      </c>
      <c r="I91" s="22" t="str">
        <f aca="false">IF(B91="","",SUMPRODUCT(MAX((Settings!$E$6:$E$65&lt;&gt;"")*ISNUMBER(SEARCH(Settings!$E$6:$E$65,B91))*(ROW(Settings!$E$6:$E$65)-5))))</f>
        <v/>
      </c>
    </row>
    <row r="92" customFormat="false" ht="15" hidden="false" customHeight="false" outlineLevel="0" collapsed="false">
      <c r="A92" s="19"/>
      <c r="B92" s="15"/>
      <c r="C92" s="20"/>
      <c r="D92" s="21" t="str">
        <f aca="false">IF(B92="","",IF(E92&lt;&gt;"",E92,H92))</f>
        <v/>
      </c>
      <c r="E92" s="15"/>
      <c r="F92" s="21" t="str">
        <f aca="false">IF(D92="","",IF(COUNTIF(Settings!$A$6:$A$13,D92)&gt;0,"Income",IF(COUNTIF(Settings!$A$32:$A$34,D92)&gt;0,"Saving","Spending")))</f>
        <v/>
      </c>
      <c r="G92" s="15"/>
      <c r="H92" s="22" t="str">
        <f aca="false">IF(B92="","",IF(OR(I92=0,INDEX(Settings!$F$6:$F$65,MAX(I92,1))=""),"Uncategorised",INDEX(Settings!$F$6:$F$65,I92)))</f>
        <v/>
      </c>
      <c r="I92" s="22" t="str">
        <f aca="false">IF(B92="","",SUMPRODUCT(MAX((Settings!$E$6:$E$65&lt;&gt;"")*ISNUMBER(SEARCH(Settings!$E$6:$E$65,B92))*(ROW(Settings!$E$6:$E$65)-5))))</f>
        <v/>
      </c>
    </row>
    <row r="93" customFormat="false" ht="15" hidden="false" customHeight="false" outlineLevel="0" collapsed="false">
      <c r="A93" s="19"/>
      <c r="B93" s="15"/>
      <c r="C93" s="20"/>
      <c r="D93" s="21" t="str">
        <f aca="false">IF(B93="","",IF(E93&lt;&gt;"",E93,H93))</f>
        <v/>
      </c>
      <c r="E93" s="15"/>
      <c r="F93" s="21" t="str">
        <f aca="false">IF(D93="","",IF(COUNTIF(Settings!$A$6:$A$13,D93)&gt;0,"Income",IF(COUNTIF(Settings!$A$32:$A$34,D93)&gt;0,"Saving","Spending")))</f>
        <v/>
      </c>
      <c r="G93" s="15"/>
      <c r="H93" s="22" t="str">
        <f aca="false">IF(B93="","",IF(OR(I93=0,INDEX(Settings!$F$6:$F$65,MAX(I93,1))=""),"Uncategorised",INDEX(Settings!$F$6:$F$65,I93)))</f>
        <v/>
      </c>
      <c r="I93" s="22" t="str">
        <f aca="false">IF(B93="","",SUMPRODUCT(MAX((Settings!$E$6:$E$65&lt;&gt;"")*ISNUMBER(SEARCH(Settings!$E$6:$E$65,B93))*(ROW(Settings!$E$6:$E$65)-5))))</f>
        <v/>
      </c>
    </row>
    <row r="94" customFormat="false" ht="15" hidden="false" customHeight="false" outlineLevel="0" collapsed="false">
      <c r="A94" s="19"/>
      <c r="B94" s="15"/>
      <c r="C94" s="20"/>
      <c r="D94" s="21" t="str">
        <f aca="false">IF(B94="","",IF(E94&lt;&gt;"",E94,H94))</f>
        <v/>
      </c>
      <c r="E94" s="15"/>
      <c r="F94" s="21" t="str">
        <f aca="false">IF(D94="","",IF(COUNTIF(Settings!$A$6:$A$13,D94)&gt;0,"Income",IF(COUNTIF(Settings!$A$32:$A$34,D94)&gt;0,"Saving","Spending")))</f>
        <v/>
      </c>
      <c r="G94" s="15"/>
      <c r="H94" s="22" t="str">
        <f aca="false">IF(B94="","",IF(OR(I94=0,INDEX(Settings!$F$6:$F$65,MAX(I94,1))=""),"Uncategorised",INDEX(Settings!$F$6:$F$65,I94)))</f>
        <v/>
      </c>
      <c r="I94" s="22" t="str">
        <f aca="false">IF(B94="","",SUMPRODUCT(MAX((Settings!$E$6:$E$65&lt;&gt;"")*ISNUMBER(SEARCH(Settings!$E$6:$E$65,B94))*(ROW(Settings!$E$6:$E$65)-5))))</f>
        <v/>
      </c>
    </row>
    <row r="95" customFormat="false" ht="15" hidden="false" customHeight="false" outlineLevel="0" collapsed="false">
      <c r="A95" s="19"/>
      <c r="B95" s="15"/>
      <c r="C95" s="20"/>
      <c r="D95" s="21" t="str">
        <f aca="false">IF(B95="","",IF(E95&lt;&gt;"",E95,H95))</f>
        <v/>
      </c>
      <c r="E95" s="15"/>
      <c r="F95" s="21" t="str">
        <f aca="false">IF(D95="","",IF(COUNTIF(Settings!$A$6:$A$13,D95)&gt;0,"Income",IF(COUNTIF(Settings!$A$32:$A$34,D95)&gt;0,"Saving","Spending")))</f>
        <v/>
      </c>
      <c r="G95" s="15"/>
      <c r="H95" s="22" t="str">
        <f aca="false">IF(B95="","",IF(OR(I95=0,INDEX(Settings!$F$6:$F$65,MAX(I95,1))=""),"Uncategorised",INDEX(Settings!$F$6:$F$65,I95)))</f>
        <v/>
      </c>
      <c r="I95" s="22" t="str">
        <f aca="false">IF(B95="","",SUMPRODUCT(MAX((Settings!$E$6:$E$65&lt;&gt;"")*ISNUMBER(SEARCH(Settings!$E$6:$E$65,B95))*(ROW(Settings!$E$6:$E$65)-5))))</f>
        <v/>
      </c>
    </row>
    <row r="96" customFormat="false" ht="15" hidden="false" customHeight="false" outlineLevel="0" collapsed="false">
      <c r="A96" s="19"/>
      <c r="B96" s="15"/>
      <c r="C96" s="20"/>
      <c r="D96" s="21" t="str">
        <f aca="false">IF(B96="","",IF(E96&lt;&gt;"",E96,H96))</f>
        <v/>
      </c>
      <c r="E96" s="15"/>
      <c r="F96" s="21" t="str">
        <f aca="false">IF(D96="","",IF(COUNTIF(Settings!$A$6:$A$13,D96)&gt;0,"Income",IF(COUNTIF(Settings!$A$32:$A$34,D96)&gt;0,"Saving","Spending")))</f>
        <v/>
      </c>
      <c r="G96" s="15"/>
      <c r="H96" s="22" t="str">
        <f aca="false">IF(B96="","",IF(OR(I96=0,INDEX(Settings!$F$6:$F$65,MAX(I96,1))=""),"Uncategorised",INDEX(Settings!$F$6:$F$65,I96)))</f>
        <v/>
      </c>
      <c r="I96" s="22" t="str">
        <f aca="false">IF(B96="","",SUMPRODUCT(MAX((Settings!$E$6:$E$65&lt;&gt;"")*ISNUMBER(SEARCH(Settings!$E$6:$E$65,B96))*(ROW(Settings!$E$6:$E$65)-5))))</f>
        <v/>
      </c>
    </row>
    <row r="97" customFormat="false" ht="15" hidden="false" customHeight="false" outlineLevel="0" collapsed="false">
      <c r="A97" s="19"/>
      <c r="B97" s="15"/>
      <c r="C97" s="20"/>
      <c r="D97" s="21" t="str">
        <f aca="false">IF(B97="","",IF(E97&lt;&gt;"",E97,H97))</f>
        <v/>
      </c>
      <c r="E97" s="15"/>
      <c r="F97" s="21" t="str">
        <f aca="false">IF(D97="","",IF(COUNTIF(Settings!$A$6:$A$13,D97)&gt;0,"Income",IF(COUNTIF(Settings!$A$32:$A$34,D97)&gt;0,"Saving","Spending")))</f>
        <v/>
      </c>
      <c r="G97" s="15"/>
      <c r="H97" s="22" t="str">
        <f aca="false">IF(B97="","",IF(OR(I97=0,INDEX(Settings!$F$6:$F$65,MAX(I97,1))=""),"Uncategorised",INDEX(Settings!$F$6:$F$65,I97)))</f>
        <v/>
      </c>
      <c r="I97" s="22" t="str">
        <f aca="false">IF(B97="","",SUMPRODUCT(MAX((Settings!$E$6:$E$65&lt;&gt;"")*ISNUMBER(SEARCH(Settings!$E$6:$E$65,B97))*(ROW(Settings!$E$6:$E$65)-5))))</f>
        <v/>
      </c>
    </row>
    <row r="98" customFormat="false" ht="15" hidden="false" customHeight="false" outlineLevel="0" collapsed="false">
      <c r="A98" s="19"/>
      <c r="B98" s="15"/>
      <c r="C98" s="20"/>
      <c r="D98" s="21" t="str">
        <f aca="false">IF(B98="","",IF(E98&lt;&gt;"",E98,H98))</f>
        <v/>
      </c>
      <c r="E98" s="15"/>
      <c r="F98" s="21" t="str">
        <f aca="false">IF(D98="","",IF(COUNTIF(Settings!$A$6:$A$13,D98)&gt;0,"Income",IF(COUNTIF(Settings!$A$32:$A$34,D98)&gt;0,"Saving","Spending")))</f>
        <v/>
      </c>
      <c r="G98" s="15"/>
      <c r="H98" s="22" t="str">
        <f aca="false">IF(B98="","",IF(OR(I98=0,INDEX(Settings!$F$6:$F$65,MAX(I98,1))=""),"Uncategorised",INDEX(Settings!$F$6:$F$65,I98)))</f>
        <v/>
      </c>
      <c r="I98" s="22" t="str">
        <f aca="false">IF(B98="","",SUMPRODUCT(MAX((Settings!$E$6:$E$65&lt;&gt;"")*ISNUMBER(SEARCH(Settings!$E$6:$E$65,B98))*(ROW(Settings!$E$6:$E$65)-5))))</f>
        <v/>
      </c>
    </row>
    <row r="99" customFormat="false" ht="15" hidden="false" customHeight="false" outlineLevel="0" collapsed="false">
      <c r="A99" s="19"/>
      <c r="B99" s="15"/>
      <c r="C99" s="20"/>
      <c r="D99" s="21" t="str">
        <f aca="false">IF(B99="","",IF(E99&lt;&gt;"",E99,H99))</f>
        <v/>
      </c>
      <c r="E99" s="15"/>
      <c r="F99" s="21" t="str">
        <f aca="false">IF(D99="","",IF(COUNTIF(Settings!$A$6:$A$13,D99)&gt;0,"Income",IF(COUNTIF(Settings!$A$32:$A$34,D99)&gt;0,"Saving","Spending")))</f>
        <v/>
      </c>
      <c r="G99" s="15"/>
      <c r="H99" s="22" t="str">
        <f aca="false">IF(B99="","",IF(OR(I99=0,INDEX(Settings!$F$6:$F$65,MAX(I99,1))=""),"Uncategorised",INDEX(Settings!$F$6:$F$65,I99)))</f>
        <v/>
      </c>
      <c r="I99" s="22" t="str">
        <f aca="false">IF(B99="","",SUMPRODUCT(MAX((Settings!$E$6:$E$65&lt;&gt;"")*ISNUMBER(SEARCH(Settings!$E$6:$E$65,B99))*(ROW(Settings!$E$6:$E$65)-5))))</f>
        <v/>
      </c>
    </row>
    <row r="100" customFormat="false" ht="15" hidden="false" customHeight="false" outlineLevel="0" collapsed="false">
      <c r="A100" s="19"/>
      <c r="B100" s="15"/>
      <c r="C100" s="20"/>
      <c r="D100" s="21" t="str">
        <f aca="false">IF(B100="","",IF(E100&lt;&gt;"",E100,H100))</f>
        <v/>
      </c>
      <c r="E100" s="15"/>
      <c r="F100" s="21" t="str">
        <f aca="false">IF(D100="","",IF(COUNTIF(Settings!$A$6:$A$13,D100)&gt;0,"Income",IF(COUNTIF(Settings!$A$32:$A$34,D100)&gt;0,"Saving","Spending")))</f>
        <v/>
      </c>
      <c r="G100" s="15"/>
      <c r="H100" s="22" t="str">
        <f aca="false">IF(B100="","",IF(OR(I100=0,INDEX(Settings!$F$6:$F$65,MAX(I100,1))=""),"Uncategorised",INDEX(Settings!$F$6:$F$65,I100)))</f>
        <v/>
      </c>
      <c r="I100" s="22" t="str">
        <f aca="false">IF(B100="","",SUMPRODUCT(MAX((Settings!$E$6:$E$65&lt;&gt;"")*ISNUMBER(SEARCH(Settings!$E$6:$E$65,B100))*(ROW(Settings!$E$6:$E$65)-5))))</f>
        <v/>
      </c>
    </row>
    <row r="101" customFormat="false" ht="15" hidden="false" customHeight="false" outlineLevel="0" collapsed="false">
      <c r="A101" s="19"/>
      <c r="B101" s="15"/>
      <c r="C101" s="20"/>
      <c r="D101" s="21" t="str">
        <f aca="false">IF(B101="","",IF(E101&lt;&gt;"",E101,H101))</f>
        <v/>
      </c>
      <c r="E101" s="15"/>
      <c r="F101" s="21" t="str">
        <f aca="false">IF(D101="","",IF(COUNTIF(Settings!$A$6:$A$13,D101)&gt;0,"Income",IF(COUNTIF(Settings!$A$32:$A$34,D101)&gt;0,"Saving","Spending")))</f>
        <v/>
      </c>
      <c r="G101" s="15"/>
      <c r="H101" s="22" t="str">
        <f aca="false">IF(B101="","",IF(OR(I101=0,INDEX(Settings!$F$6:$F$65,MAX(I101,1))=""),"Uncategorised",INDEX(Settings!$F$6:$F$65,I101)))</f>
        <v/>
      </c>
      <c r="I101" s="22" t="str">
        <f aca="false">IF(B101="","",SUMPRODUCT(MAX((Settings!$E$6:$E$65&lt;&gt;"")*ISNUMBER(SEARCH(Settings!$E$6:$E$65,B101))*(ROW(Settings!$E$6:$E$65)-5))))</f>
        <v/>
      </c>
    </row>
    <row r="102" customFormat="false" ht="15" hidden="false" customHeight="false" outlineLevel="0" collapsed="false">
      <c r="A102" s="19"/>
      <c r="B102" s="15"/>
      <c r="C102" s="20"/>
      <c r="D102" s="21" t="str">
        <f aca="false">IF(B102="","",IF(E102&lt;&gt;"",E102,H102))</f>
        <v/>
      </c>
      <c r="E102" s="15"/>
      <c r="F102" s="21" t="str">
        <f aca="false">IF(D102="","",IF(COUNTIF(Settings!$A$6:$A$13,D102)&gt;0,"Income",IF(COUNTIF(Settings!$A$32:$A$34,D102)&gt;0,"Saving","Spending")))</f>
        <v/>
      </c>
      <c r="G102" s="15"/>
      <c r="H102" s="22" t="str">
        <f aca="false">IF(B102="","",IF(OR(I102=0,INDEX(Settings!$F$6:$F$65,MAX(I102,1))=""),"Uncategorised",INDEX(Settings!$F$6:$F$65,I102)))</f>
        <v/>
      </c>
      <c r="I102" s="22" t="str">
        <f aca="false">IF(B102="","",SUMPRODUCT(MAX((Settings!$E$6:$E$65&lt;&gt;"")*ISNUMBER(SEARCH(Settings!$E$6:$E$65,B102))*(ROW(Settings!$E$6:$E$65)-5))))</f>
        <v/>
      </c>
    </row>
    <row r="103" customFormat="false" ht="15" hidden="false" customHeight="false" outlineLevel="0" collapsed="false">
      <c r="A103" s="19"/>
      <c r="B103" s="15"/>
      <c r="C103" s="20"/>
      <c r="D103" s="21" t="str">
        <f aca="false">IF(B103="","",IF(E103&lt;&gt;"",E103,H103))</f>
        <v/>
      </c>
      <c r="E103" s="15"/>
      <c r="F103" s="21" t="str">
        <f aca="false">IF(D103="","",IF(COUNTIF(Settings!$A$6:$A$13,D103)&gt;0,"Income",IF(COUNTIF(Settings!$A$32:$A$34,D103)&gt;0,"Saving","Spending")))</f>
        <v/>
      </c>
      <c r="G103" s="15"/>
      <c r="H103" s="22" t="str">
        <f aca="false">IF(B103="","",IF(OR(I103=0,INDEX(Settings!$F$6:$F$65,MAX(I103,1))=""),"Uncategorised",INDEX(Settings!$F$6:$F$65,I103)))</f>
        <v/>
      </c>
      <c r="I103" s="22" t="str">
        <f aca="false">IF(B103="","",SUMPRODUCT(MAX((Settings!$E$6:$E$65&lt;&gt;"")*ISNUMBER(SEARCH(Settings!$E$6:$E$65,B103))*(ROW(Settings!$E$6:$E$65)-5))))</f>
        <v/>
      </c>
    </row>
    <row r="104" customFormat="false" ht="15" hidden="false" customHeight="false" outlineLevel="0" collapsed="false">
      <c r="A104" s="19"/>
      <c r="B104" s="15"/>
      <c r="C104" s="20"/>
      <c r="D104" s="21" t="str">
        <f aca="false">IF(B104="","",IF(E104&lt;&gt;"",E104,H104))</f>
        <v/>
      </c>
      <c r="E104" s="15"/>
      <c r="F104" s="21" t="str">
        <f aca="false">IF(D104="","",IF(COUNTIF(Settings!$A$6:$A$13,D104)&gt;0,"Income",IF(COUNTIF(Settings!$A$32:$A$34,D104)&gt;0,"Saving","Spending")))</f>
        <v/>
      </c>
      <c r="G104" s="15"/>
      <c r="H104" s="22" t="str">
        <f aca="false">IF(B104="","",IF(OR(I104=0,INDEX(Settings!$F$6:$F$65,MAX(I104,1))=""),"Uncategorised",INDEX(Settings!$F$6:$F$65,I104)))</f>
        <v/>
      </c>
      <c r="I104" s="22" t="str">
        <f aca="false">IF(B104="","",SUMPRODUCT(MAX((Settings!$E$6:$E$65&lt;&gt;"")*ISNUMBER(SEARCH(Settings!$E$6:$E$65,B104))*(ROW(Settings!$E$6:$E$65)-5))))</f>
        <v/>
      </c>
    </row>
    <row r="105" customFormat="false" ht="15" hidden="false" customHeight="false" outlineLevel="0" collapsed="false">
      <c r="A105" s="19"/>
      <c r="B105" s="15"/>
      <c r="C105" s="20"/>
      <c r="D105" s="21" t="str">
        <f aca="false">IF(B105="","",IF(E105&lt;&gt;"",E105,H105))</f>
        <v/>
      </c>
      <c r="E105" s="15"/>
      <c r="F105" s="21" t="str">
        <f aca="false">IF(D105="","",IF(COUNTIF(Settings!$A$6:$A$13,D105)&gt;0,"Income",IF(COUNTIF(Settings!$A$32:$A$34,D105)&gt;0,"Saving","Spending")))</f>
        <v/>
      </c>
      <c r="G105" s="15"/>
      <c r="H105" s="22" t="str">
        <f aca="false">IF(B105="","",IF(OR(I105=0,INDEX(Settings!$F$6:$F$65,MAX(I105,1))=""),"Uncategorised",INDEX(Settings!$F$6:$F$65,I105)))</f>
        <v/>
      </c>
      <c r="I105" s="22" t="str">
        <f aca="false">IF(B105="","",SUMPRODUCT(MAX((Settings!$E$6:$E$65&lt;&gt;"")*ISNUMBER(SEARCH(Settings!$E$6:$E$65,B105))*(ROW(Settings!$E$6:$E$65)-5))))</f>
        <v/>
      </c>
    </row>
    <row r="106" customFormat="false" ht="15" hidden="false" customHeight="false" outlineLevel="0" collapsed="false">
      <c r="A106" s="19"/>
      <c r="B106" s="15"/>
      <c r="C106" s="20"/>
      <c r="D106" s="21" t="str">
        <f aca="false">IF(B106="","",IF(E106&lt;&gt;"",E106,H106))</f>
        <v/>
      </c>
      <c r="E106" s="15"/>
      <c r="F106" s="21" t="str">
        <f aca="false">IF(D106="","",IF(COUNTIF(Settings!$A$6:$A$13,D106)&gt;0,"Income",IF(COUNTIF(Settings!$A$32:$A$34,D106)&gt;0,"Saving","Spending")))</f>
        <v/>
      </c>
      <c r="G106" s="15"/>
      <c r="H106" s="22" t="str">
        <f aca="false">IF(B106="","",IF(OR(I106=0,INDEX(Settings!$F$6:$F$65,MAX(I106,1))=""),"Uncategorised",INDEX(Settings!$F$6:$F$65,I106)))</f>
        <v/>
      </c>
      <c r="I106" s="22" t="str">
        <f aca="false">IF(B106="","",SUMPRODUCT(MAX((Settings!$E$6:$E$65&lt;&gt;"")*ISNUMBER(SEARCH(Settings!$E$6:$E$65,B106))*(ROW(Settings!$E$6:$E$65)-5))))</f>
        <v/>
      </c>
    </row>
    <row r="107" customFormat="false" ht="15" hidden="false" customHeight="false" outlineLevel="0" collapsed="false">
      <c r="A107" s="19"/>
      <c r="B107" s="15"/>
      <c r="C107" s="20"/>
      <c r="D107" s="21" t="str">
        <f aca="false">IF(B107="","",IF(E107&lt;&gt;"",E107,H107))</f>
        <v/>
      </c>
      <c r="E107" s="15"/>
      <c r="F107" s="21" t="str">
        <f aca="false">IF(D107="","",IF(COUNTIF(Settings!$A$6:$A$13,D107)&gt;0,"Income",IF(COUNTIF(Settings!$A$32:$A$34,D107)&gt;0,"Saving","Spending")))</f>
        <v/>
      </c>
      <c r="G107" s="15"/>
      <c r="H107" s="22" t="str">
        <f aca="false">IF(B107="","",IF(OR(I107=0,INDEX(Settings!$F$6:$F$65,MAX(I107,1))=""),"Uncategorised",INDEX(Settings!$F$6:$F$65,I107)))</f>
        <v/>
      </c>
      <c r="I107" s="22" t="str">
        <f aca="false">IF(B107="","",SUMPRODUCT(MAX((Settings!$E$6:$E$65&lt;&gt;"")*ISNUMBER(SEARCH(Settings!$E$6:$E$65,B107))*(ROW(Settings!$E$6:$E$65)-5))))</f>
        <v/>
      </c>
    </row>
    <row r="108" customFormat="false" ht="15" hidden="false" customHeight="false" outlineLevel="0" collapsed="false">
      <c r="A108" s="19"/>
      <c r="B108" s="15"/>
      <c r="C108" s="20"/>
      <c r="D108" s="21" t="str">
        <f aca="false">IF(B108="","",IF(E108&lt;&gt;"",E108,H108))</f>
        <v/>
      </c>
      <c r="E108" s="15"/>
      <c r="F108" s="21" t="str">
        <f aca="false">IF(D108="","",IF(COUNTIF(Settings!$A$6:$A$13,D108)&gt;0,"Income",IF(COUNTIF(Settings!$A$32:$A$34,D108)&gt;0,"Saving","Spending")))</f>
        <v/>
      </c>
      <c r="G108" s="15"/>
      <c r="H108" s="22" t="str">
        <f aca="false">IF(B108="","",IF(OR(I108=0,INDEX(Settings!$F$6:$F$65,MAX(I108,1))=""),"Uncategorised",INDEX(Settings!$F$6:$F$65,I108)))</f>
        <v/>
      </c>
      <c r="I108" s="22" t="str">
        <f aca="false">IF(B108="","",SUMPRODUCT(MAX((Settings!$E$6:$E$65&lt;&gt;"")*ISNUMBER(SEARCH(Settings!$E$6:$E$65,B108))*(ROW(Settings!$E$6:$E$65)-5))))</f>
        <v/>
      </c>
    </row>
    <row r="109" customFormat="false" ht="15" hidden="false" customHeight="false" outlineLevel="0" collapsed="false">
      <c r="A109" s="19"/>
      <c r="B109" s="15"/>
      <c r="C109" s="20"/>
      <c r="D109" s="21" t="str">
        <f aca="false">IF(B109="","",IF(E109&lt;&gt;"",E109,H109))</f>
        <v/>
      </c>
      <c r="E109" s="15"/>
      <c r="F109" s="21" t="str">
        <f aca="false">IF(D109="","",IF(COUNTIF(Settings!$A$6:$A$13,D109)&gt;0,"Income",IF(COUNTIF(Settings!$A$32:$A$34,D109)&gt;0,"Saving","Spending")))</f>
        <v/>
      </c>
      <c r="G109" s="15"/>
      <c r="H109" s="22" t="str">
        <f aca="false">IF(B109="","",IF(OR(I109=0,INDEX(Settings!$F$6:$F$65,MAX(I109,1))=""),"Uncategorised",INDEX(Settings!$F$6:$F$65,I109)))</f>
        <v/>
      </c>
      <c r="I109" s="22" t="str">
        <f aca="false">IF(B109="","",SUMPRODUCT(MAX((Settings!$E$6:$E$65&lt;&gt;"")*ISNUMBER(SEARCH(Settings!$E$6:$E$65,B109))*(ROW(Settings!$E$6:$E$65)-5))))</f>
        <v/>
      </c>
    </row>
    <row r="110" customFormat="false" ht="15" hidden="false" customHeight="false" outlineLevel="0" collapsed="false">
      <c r="A110" s="19"/>
      <c r="B110" s="15"/>
      <c r="C110" s="20"/>
      <c r="D110" s="21" t="str">
        <f aca="false">IF(B110="","",IF(E110&lt;&gt;"",E110,H110))</f>
        <v/>
      </c>
      <c r="E110" s="15"/>
      <c r="F110" s="21" t="str">
        <f aca="false">IF(D110="","",IF(COUNTIF(Settings!$A$6:$A$13,D110)&gt;0,"Income",IF(COUNTIF(Settings!$A$32:$A$34,D110)&gt;0,"Saving","Spending")))</f>
        <v/>
      </c>
      <c r="G110" s="15"/>
      <c r="H110" s="22" t="str">
        <f aca="false">IF(B110="","",IF(OR(I110=0,INDEX(Settings!$F$6:$F$65,MAX(I110,1))=""),"Uncategorised",INDEX(Settings!$F$6:$F$65,I110)))</f>
        <v/>
      </c>
      <c r="I110" s="22" t="str">
        <f aca="false">IF(B110="","",SUMPRODUCT(MAX((Settings!$E$6:$E$65&lt;&gt;"")*ISNUMBER(SEARCH(Settings!$E$6:$E$65,B110))*(ROW(Settings!$E$6:$E$65)-5))))</f>
        <v/>
      </c>
    </row>
    <row r="111" customFormat="false" ht="15" hidden="false" customHeight="false" outlineLevel="0" collapsed="false">
      <c r="A111" s="19"/>
      <c r="B111" s="15"/>
      <c r="C111" s="20"/>
      <c r="D111" s="21" t="str">
        <f aca="false">IF(B111="","",IF(E111&lt;&gt;"",E111,H111))</f>
        <v/>
      </c>
      <c r="E111" s="15"/>
      <c r="F111" s="21" t="str">
        <f aca="false">IF(D111="","",IF(COUNTIF(Settings!$A$6:$A$13,D111)&gt;0,"Income",IF(COUNTIF(Settings!$A$32:$A$34,D111)&gt;0,"Saving","Spending")))</f>
        <v/>
      </c>
      <c r="G111" s="15"/>
      <c r="H111" s="22" t="str">
        <f aca="false">IF(B111="","",IF(OR(I111=0,INDEX(Settings!$F$6:$F$65,MAX(I111,1))=""),"Uncategorised",INDEX(Settings!$F$6:$F$65,I111)))</f>
        <v/>
      </c>
      <c r="I111" s="22" t="str">
        <f aca="false">IF(B111="","",SUMPRODUCT(MAX((Settings!$E$6:$E$65&lt;&gt;"")*ISNUMBER(SEARCH(Settings!$E$6:$E$65,B111))*(ROW(Settings!$E$6:$E$65)-5))))</f>
        <v/>
      </c>
    </row>
    <row r="112" customFormat="false" ht="15" hidden="false" customHeight="false" outlineLevel="0" collapsed="false">
      <c r="A112" s="19"/>
      <c r="B112" s="15"/>
      <c r="C112" s="20"/>
      <c r="D112" s="21" t="str">
        <f aca="false">IF(B112="","",IF(E112&lt;&gt;"",E112,H112))</f>
        <v/>
      </c>
      <c r="E112" s="15"/>
      <c r="F112" s="21" t="str">
        <f aca="false">IF(D112="","",IF(COUNTIF(Settings!$A$6:$A$13,D112)&gt;0,"Income",IF(COUNTIF(Settings!$A$32:$A$34,D112)&gt;0,"Saving","Spending")))</f>
        <v/>
      </c>
      <c r="G112" s="15"/>
      <c r="H112" s="22" t="str">
        <f aca="false">IF(B112="","",IF(OR(I112=0,INDEX(Settings!$F$6:$F$65,MAX(I112,1))=""),"Uncategorised",INDEX(Settings!$F$6:$F$65,I112)))</f>
        <v/>
      </c>
      <c r="I112" s="22" t="str">
        <f aca="false">IF(B112="","",SUMPRODUCT(MAX((Settings!$E$6:$E$65&lt;&gt;"")*ISNUMBER(SEARCH(Settings!$E$6:$E$65,B112))*(ROW(Settings!$E$6:$E$65)-5))))</f>
        <v/>
      </c>
    </row>
    <row r="113" customFormat="false" ht="15" hidden="false" customHeight="false" outlineLevel="0" collapsed="false">
      <c r="A113" s="19"/>
      <c r="B113" s="15"/>
      <c r="C113" s="20"/>
      <c r="D113" s="21" t="str">
        <f aca="false">IF(B113="","",IF(E113&lt;&gt;"",E113,H113))</f>
        <v/>
      </c>
      <c r="E113" s="15"/>
      <c r="F113" s="21" t="str">
        <f aca="false">IF(D113="","",IF(COUNTIF(Settings!$A$6:$A$13,D113)&gt;0,"Income",IF(COUNTIF(Settings!$A$32:$A$34,D113)&gt;0,"Saving","Spending")))</f>
        <v/>
      </c>
      <c r="G113" s="15"/>
      <c r="H113" s="22" t="str">
        <f aca="false">IF(B113="","",IF(OR(I113=0,INDEX(Settings!$F$6:$F$65,MAX(I113,1))=""),"Uncategorised",INDEX(Settings!$F$6:$F$65,I113)))</f>
        <v/>
      </c>
      <c r="I113" s="22" t="str">
        <f aca="false">IF(B113="","",SUMPRODUCT(MAX((Settings!$E$6:$E$65&lt;&gt;"")*ISNUMBER(SEARCH(Settings!$E$6:$E$65,B113))*(ROW(Settings!$E$6:$E$65)-5))))</f>
        <v/>
      </c>
    </row>
    <row r="114" customFormat="false" ht="15" hidden="false" customHeight="false" outlineLevel="0" collapsed="false">
      <c r="A114" s="19"/>
      <c r="B114" s="15"/>
      <c r="C114" s="20"/>
      <c r="D114" s="21" t="str">
        <f aca="false">IF(B114="","",IF(E114&lt;&gt;"",E114,H114))</f>
        <v/>
      </c>
      <c r="E114" s="15"/>
      <c r="F114" s="21" t="str">
        <f aca="false">IF(D114="","",IF(COUNTIF(Settings!$A$6:$A$13,D114)&gt;0,"Income",IF(COUNTIF(Settings!$A$32:$A$34,D114)&gt;0,"Saving","Spending")))</f>
        <v/>
      </c>
      <c r="G114" s="15"/>
      <c r="H114" s="22" t="str">
        <f aca="false">IF(B114="","",IF(OR(I114=0,INDEX(Settings!$F$6:$F$65,MAX(I114,1))=""),"Uncategorised",INDEX(Settings!$F$6:$F$65,I114)))</f>
        <v/>
      </c>
      <c r="I114" s="22" t="str">
        <f aca="false">IF(B114="","",SUMPRODUCT(MAX((Settings!$E$6:$E$65&lt;&gt;"")*ISNUMBER(SEARCH(Settings!$E$6:$E$65,B114))*(ROW(Settings!$E$6:$E$65)-5))))</f>
        <v/>
      </c>
    </row>
    <row r="115" customFormat="false" ht="15" hidden="false" customHeight="false" outlineLevel="0" collapsed="false">
      <c r="A115" s="19"/>
      <c r="B115" s="15"/>
      <c r="C115" s="20"/>
      <c r="D115" s="21" t="str">
        <f aca="false">IF(B115="","",IF(E115&lt;&gt;"",E115,H115))</f>
        <v/>
      </c>
      <c r="E115" s="15"/>
      <c r="F115" s="21" t="str">
        <f aca="false">IF(D115="","",IF(COUNTIF(Settings!$A$6:$A$13,D115)&gt;0,"Income",IF(COUNTIF(Settings!$A$32:$A$34,D115)&gt;0,"Saving","Spending")))</f>
        <v/>
      </c>
      <c r="G115" s="15"/>
      <c r="H115" s="22" t="str">
        <f aca="false">IF(B115="","",IF(OR(I115=0,INDEX(Settings!$F$6:$F$65,MAX(I115,1))=""),"Uncategorised",INDEX(Settings!$F$6:$F$65,I115)))</f>
        <v/>
      </c>
      <c r="I115" s="22" t="str">
        <f aca="false">IF(B115="","",SUMPRODUCT(MAX((Settings!$E$6:$E$65&lt;&gt;"")*ISNUMBER(SEARCH(Settings!$E$6:$E$65,B115))*(ROW(Settings!$E$6:$E$65)-5))))</f>
        <v/>
      </c>
    </row>
    <row r="116" customFormat="false" ht="15" hidden="false" customHeight="false" outlineLevel="0" collapsed="false">
      <c r="A116" s="19"/>
      <c r="B116" s="15"/>
      <c r="C116" s="20"/>
      <c r="D116" s="21" t="str">
        <f aca="false">IF(B116="","",IF(E116&lt;&gt;"",E116,H116))</f>
        <v/>
      </c>
      <c r="E116" s="15"/>
      <c r="F116" s="21" t="str">
        <f aca="false">IF(D116="","",IF(COUNTIF(Settings!$A$6:$A$13,D116)&gt;0,"Income",IF(COUNTIF(Settings!$A$32:$A$34,D116)&gt;0,"Saving","Spending")))</f>
        <v/>
      </c>
      <c r="G116" s="15"/>
      <c r="H116" s="22" t="str">
        <f aca="false">IF(B116="","",IF(OR(I116=0,INDEX(Settings!$F$6:$F$65,MAX(I116,1))=""),"Uncategorised",INDEX(Settings!$F$6:$F$65,I116)))</f>
        <v/>
      </c>
      <c r="I116" s="22" t="str">
        <f aca="false">IF(B116="","",SUMPRODUCT(MAX((Settings!$E$6:$E$65&lt;&gt;"")*ISNUMBER(SEARCH(Settings!$E$6:$E$65,B116))*(ROW(Settings!$E$6:$E$65)-5))))</f>
        <v/>
      </c>
    </row>
    <row r="117" customFormat="false" ht="15" hidden="false" customHeight="false" outlineLevel="0" collapsed="false">
      <c r="A117" s="19"/>
      <c r="B117" s="15"/>
      <c r="C117" s="20"/>
      <c r="D117" s="21" t="str">
        <f aca="false">IF(B117="","",IF(E117&lt;&gt;"",E117,H117))</f>
        <v/>
      </c>
      <c r="E117" s="15"/>
      <c r="F117" s="21" t="str">
        <f aca="false">IF(D117="","",IF(COUNTIF(Settings!$A$6:$A$13,D117)&gt;0,"Income",IF(COUNTIF(Settings!$A$32:$A$34,D117)&gt;0,"Saving","Spending")))</f>
        <v/>
      </c>
      <c r="G117" s="15"/>
      <c r="H117" s="22" t="str">
        <f aca="false">IF(B117="","",IF(OR(I117=0,INDEX(Settings!$F$6:$F$65,MAX(I117,1))=""),"Uncategorised",INDEX(Settings!$F$6:$F$65,I117)))</f>
        <v/>
      </c>
      <c r="I117" s="22" t="str">
        <f aca="false">IF(B117="","",SUMPRODUCT(MAX((Settings!$E$6:$E$65&lt;&gt;"")*ISNUMBER(SEARCH(Settings!$E$6:$E$65,B117))*(ROW(Settings!$E$6:$E$65)-5))))</f>
        <v/>
      </c>
    </row>
    <row r="118" customFormat="false" ht="15" hidden="false" customHeight="false" outlineLevel="0" collapsed="false">
      <c r="A118" s="19"/>
      <c r="B118" s="15"/>
      <c r="C118" s="20"/>
      <c r="D118" s="21" t="str">
        <f aca="false">IF(B118="","",IF(E118&lt;&gt;"",E118,H118))</f>
        <v/>
      </c>
      <c r="E118" s="15"/>
      <c r="F118" s="21" t="str">
        <f aca="false">IF(D118="","",IF(COUNTIF(Settings!$A$6:$A$13,D118)&gt;0,"Income",IF(COUNTIF(Settings!$A$32:$A$34,D118)&gt;0,"Saving","Spending")))</f>
        <v/>
      </c>
      <c r="G118" s="15"/>
      <c r="H118" s="22" t="str">
        <f aca="false">IF(B118="","",IF(OR(I118=0,INDEX(Settings!$F$6:$F$65,MAX(I118,1))=""),"Uncategorised",INDEX(Settings!$F$6:$F$65,I118)))</f>
        <v/>
      </c>
      <c r="I118" s="22" t="str">
        <f aca="false">IF(B118="","",SUMPRODUCT(MAX((Settings!$E$6:$E$65&lt;&gt;"")*ISNUMBER(SEARCH(Settings!$E$6:$E$65,B118))*(ROW(Settings!$E$6:$E$65)-5))))</f>
        <v/>
      </c>
    </row>
    <row r="119" customFormat="false" ht="15" hidden="false" customHeight="false" outlineLevel="0" collapsed="false">
      <c r="A119" s="19"/>
      <c r="B119" s="15"/>
      <c r="C119" s="20"/>
      <c r="D119" s="21" t="str">
        <f aca="false">IF(B119="","",IF(E119&lt;&gt;"",E119,H119))</f>
        <v/>
      </c>
      <c r="E119" s="15"/>
      <c r="F119" s="21" t="str">
        <f aca="false">IF(D119="","",IF(COUNTIF(Settings!$A$6:$A$13,D119)&gt;0,"Income",IF(COUNTIF(Settings!$A$32:$A$34,D119)&gt;0,"Saving","Spending")))</f>
        <v/>
      </c>
      <c r="G119" s="15"/>
      <c r="H119" s="22" t="str">
        <f aca="false">IF(B119="","",IF(OR(I119=0,INDEX(Settings!$F$6:$F$65,MAX(I119,1))=""),"Uncategorised",INDEX(Settings!$F$6:$F$65,I119)))</f>
        <v/>
      </c>
      <c r="I119" s="22" t="str">
        <f aca="false">IF(B119="","",SUMPRODUCT(MAX((Settings!$E$6:$E$65&lt;&gt;"")*ISNUMBER(SEARCH(Settings!$E$6:$E$65,B119))*(ROW(Settings!$E$6:$E$65)-5))))</f>
        <v/>
      </c>
    </row>
    <row r="120" customFormat="false" ht="15" hidden="false" customHeight="false" outlineLevel="0" collapsed="false">
      <c r="A120" s="19"/>
      <c r="B120" s="15"/>
      <c r="C120" s="20"/>
      <c r="D120" s="21" t="str">
        <f aca="false">IF(B120="","",IF(E120&lt;&gt;"",E120,H120))</f>
        <v/>
      </c>
      <c r="E120" s="15"/>
      <c r="F120" s="21" t="str">
        <f aca="false">IF(D120="","",IF(COUNTIF(Settings!$A$6:$A$13,D120)&gt;0,"Income",IF(COUNTIF(Settings!$A$32:$A$34,D120)&gt;0,"Saving","Spending")))</f>
        <v/>
      </c>
      <c r="G120" s="15"/>
      <c r="H120" s="22" t="str">
        <f aca="false">IF(B120="","",IF(OR(I120=0,INDEX(Settings!$F$6:$F$65,MAX(I120,1))=""),"Uncategorised",INDEX(Settings!$F$6:$F$65,I120)))</f>
        <v/>
      </c>
      <c r="I120" s="22" t="str">
        <f aca="false">IF(B120="","",SUMPRODUCT(MAX((Settings!$E$6:$E$65&lt;&gt;"")*ISNUMBER(SEARCH(Settings!$E$6:$E$65,B120))*(ROW(Settings!$E$6:$E$65)-5))))</f>
        <v/>
      </c>
    </row>
    <row r="121" customFormat="false" ht="15" hidden="false" customHeight="false" outlineLevel="0" collapsed="false">
      <c r="A121" s="19"/>
      <c r="B121" s="15"/>
      <c r="C121" s="20"/>
      <c r="D121" s="21" t="str">
        <f aca="false">IF(B121="","",IF(E121&lt;&gt;"",E121,H121))</f>
        <v/>
      </c>
      <c r="E121" s="15"/>
      <c r="F121" s="21" t="str">
        <f aca="false">IF(D121="","",IF(COUNTIF(Settings!$A$6:$A$13,D121)&gt;0,"Income",IF(COUNTIF(Settings!$A$32:$A$34,D121)&gt;0,"Saving","Spending")))</f>
        <v/>
      </c>
      <c r="G121" s="15"/>
      <c r="H121" s="22" t="str">
        <f aca="false">IF(B121="","",IF(OR(I121=0,INDEX(Settings!$F$6:$F$65,MAX(I121,1))=""),"Uncategorised",INDEX(Settings!$F$6:$F$65,I121)))</f>
        <v/>
      </c>
      <c r="I121" s="22" t="str">
        <f aca="false">IF(B121="","",SUMPRODUCT(MAX((Settings!$E$6:$E$65&lt;&gt;"")*ISNUMBER(SEARCH(Settings!$E$6:$E$65,B121))*(ROW(Settings!$E$6:$E$65)-5))))</f>
        <v/>
      </c>
    </row>
    <row r="122" customFormat="false" ht="15" hidden="false" customHeight="false" outlineLevel="0" collapsed="false">
      <c r="A122" s="19"/>
      <c r="B122" s="15"/>
      <c r="C122" s="20"/>
      <c r="D122" s="21" t="str">
        <f aca="false">IF(B122="","",IF(E122&lt;&gt;"",E122,H122))</f>
        <v/>
      </c>
      <c r="E122" s="15"/>
      <c r="F122" s="21" t="str">
        <f aca="false">IF(D122="","",IF(COUNTIF(Settings!$A$6:$A$13,D122)&gt;0,"Income",IF(COUNTIF(Settings!$A$32:$A$34,D122)&gt;0,"Saving","Spending")))</f>
        <v/>
      </c>
      <c r="G122" s="15"/>
      <c r="H122" s="22" t="str">
        <f aca="false">IF(B122="","",IF(OR(I122=0,INDEX(Settings!$F$6:$F$65,MAX(I122,1))=""),"Uncategorised",INDEX(Settings!$F$6:$F$65,I122)))</f>
        <v/>
      </c>
      <c r="I122" s="22" t="str">
        <f aca="false">IF(B122="","",SUMPRODUCT(MAX((Settings!$E$6:$E$65&lt;&gt;"")*ISNUMBER(SEARCH(Settings!$E$6:$E$65,B122))*(ROW(Settings!$E$6:$E$65)-5))))</f>
        <v/>
      </c>
    </row>
    <row r="123" customFormat="false" ht="15" hidden="false" customHeight="false" outlineLevel="0" collapsed="false">
      <c r="A123" s="19"/>
      <c r="B123" s="15"/>
      <c r="C123" s="20"/>
      <c r="D123" s="21" t="str">
        <f aca="false">IF(B123="","",IF(E123&lt;&gt;"",E123,H123))</f>
        <v/>
      </c>
      <c r="E123" s="15"/>
      <c r="F123" s="21" t="str">
        <f aca="false">IF(D123="","",IF(COUNTIF(Settings!$A$6:$A$13,D123)&gt;0,"Income",IF(COUNTIF(Settings!$A$32:$A$34,D123)&gt;0,"Saving","Spending")))</f>
        <v/>
      </c>
      <c r="G123" s="15"/>
      <c r="H123" s="22" t="str">
        <f aca="false">IF(B123="","",IF(OR(I123=0,INDEX(Settings!$F$6:$F$65,MAX(I123,1))=""),"Uncategorised",INDEX(Settings!$F$6:$F$65,I123)))</f>
        <v/>
      </c>
      <c r="I123" s="22" t="str">
        <f aca="false">IF(B123="","",SUMPRODUCT(MAX((Settings!$E$6:$E$65&lt;&gt;"")*ISNUMBER(SEARCH(Settings!$E$6:$E$65,B123))*(ROW(Settings!$E$6:$E$65)-5))))</f>
        <v/>
      </c>
    </row>
    <row r="124" customFormat="false" ht="15" hidden="false" customHeight="false" outlineLevel="0" collapsed="false">
      <c r="A124" s="19"/>
      <c r="B124" s="15"/>
      <c r="C124" s="20"/>
      <c r="D124" s="21" t="str">
        <f aca="false">IF(B124="","",IF(E124&lt;&gt;"",E124,H124))</f>
        <v/>
      </c>
      <c r="E124" s="15"/>
      <c r="F124" s="21" t="str">
        <f aca="false">IF(D124="","",IF(COUNTIF(Settings!$A$6:$A$13,D124)&gt;0,"Income",IF(COUNTIF(Settings!$A$32:$A$34,D124)&gt;0,"Saving","Spending")))</f>
        <v/>
      </c>
      <c r="G124" s="15"/>
      <c r="H124" s="22" t="str">
        <f aca="false">IF(B124="","",IF(OR(I124=0,INDEX(Settings!$F$6:$F$65,MAX(I124,1))=""),"Uncategorised",INDEX(Settings!$F$6:$F$65,I124)))</f>
        <v/>
      </c>
      <c r="I124" s="22" t="str">
        <f aca="false">IF(B124="","",SUMPRODUCT(MAX((Settings!$E$6:$E$65&lt;&gt;"")*ISNUMBER(SEARCH(Settings!$E$6:$E$65,B124))*(ROW(Settings!$E$6:$E$65)-5))))</f>
        <v/>
      </c>
    </row>
    <row r="125" customFormat="false" ht="15" hidden="false" customHeight="false" outlineLevel="0" collapsed="false">
      <c r="A125" s="19"/>
      <c r="B125" s="15"/>
      <c r="C125" s="20"/>
      <c r="D125" s="21" t="str">
        <f aca="false">IF(B125="","",IF(E125&lt;&gt;"",E125,H125))</f>
        <v/>
      </c>
      <c r="E125" s="15"/>
      <c r="F125" s="21" t="str">
        <f aca="false">IF(D125="","",IF(COUNTIF(Settings!$A$6:$A$13,D125)&gt;0,"Income",IF(COUNTIF(Settings!$A$32:$A$34,D125)&gt;0,"Saving","Spending")))</f>
        <v/>
      </c>
      <c r="G125" s="15"/>
      <c r="H125" s="22" t="str">
        <f aca="false">IF(B125="","",IF(OR(I125=0,INDEX(Settings!$F$6:$F$65,MAX(I125,1))=""),"Uncategorised",INDEX(Settings!$F$6:$F$65,I125)))</f>
        <v/>
      </c>
      <c r="I125" s="22" t="str">
        <f aca="false">IF(B125="","",SUMPRODUCT(MAX((Settings!$E$6:$E$65&lt;&gt;"")*ISNUMBER(SEARCH(Settings!$E$6:$E$65,B125))*(ROW(Settings!$E$6:$E$65)-5))))</f>
        <v/>
      </c>
    </row>
    <row r="126" customFormat="false" ht="15" hidden="false" customHeight="false" outlineLevel="0" collapsed="false">
      <c r="A126" s="19"/>
      <c r="B126" s="15"/>
      <c r="C126" s="20"/>
      <c r="D126" s="21" t="str">
        <f aca="false">IF(B126="","",IF(E126&lt;&gt;"",E126,H126))</f>
        <v/>
      </c>
      <c r="E126" s="15"/>
      <c r="F126" s="21" t="str">
        <f aca="false">IF(D126="","",IF(COUNTIF(Settings!$A$6:$A$13,D126)&gt;0,"Income",IF(COUNTIF(Settings!$A$32:$A$34,D126)&gt;0,"Saving","Spending")))</f>
        <v/>
      </c>
      <c r="G126" s="15"/>
      <c r="H126" s="22" t="str">
        <f aca="false">IF(B126="","",IF(OR(I126=0,INDEX(Settings!$F$6:$F$65,MAX(I126,1))=""),"Uncategorised",INDEX(Settings!$F$6:$F$65,I126)))</f>
        <v/>
      </c>
      <c r="I126" s="22" t="str">
        <f aca="false">IF(B126="","",SUMPRODUCT(MAX((Settings!$E$6:$E$65&lt;&gt;"")*ISNUMBER(SEARCH(Settings!$E$6:$E$65,B126))*(ROW(Settings!$E$6:$E$65)-5))))</f>
        <v/>
      </c>
    </row>
    <row r="127" customFormat="false" ht="15" hidden="false" customHeight="false" outlineLevel="0" collapsed="false">
      <c r="A127" s="19"/>
      <c r="B127" s="15"/>
      <c r="C127" s="20"/>
      <c r="D127" s="21" t="str">
        <f aca="false">IF(B127="","",IF(E127&lt;&gt;"",E127,H127))</f>
        <v/>
      </c>
      <c r="E127" s="15"/>
      <c r="F127" s="21" t="str">
        <f aca="false">IF(D127="","",IF(COUNTIF(Settings!$A$6:$A$13,D127)&gt;0,"Income",IF(COUNTIF(Settings!$A$32:$A$34,D127)&gt;0,"Saving","Spending")))</f>
        <v/>
      </c>
      <c r="G127" s="15"/>
      <c r="H127" s="22" t="str">
        <f aca="false">IF(B127="","",IF(OR(I127=0,INDEX(Settings!$F$6:$F$65,MAX(I127,1))=""),"Uncategorised",INDEX(Settings!$F$6:$F$65,I127)))</f>
        <v/>
      </c>
      <c r="I127" s="22" t="str">
        <f aca="false">IF(B127="","",SUMPRODUCT(MAX((Settings!$E$6:$E$65&lt;&gt;"")*ISNUMBER(SEARCH(Settings!$E$6:$E$65,B127))*(ROW(Settings!$E$6:$E$65)-5))))</f>
        <v/>
      </c>
    </row>
    <row r="128" customFormat="false" ht="15" hidden="false" customHeight="false" outlineLevel="0" collapsed="false">
      <c r="A128" s="19"/>
      <c r="B128" s="15"/>
      <c r="C128" s="20"/>
      <c r="D128" s="21" t="str">
        <f aca="false">IF(B128="","",IF(E128&lt;&gt;"",E128,H128))</f>
        <v/>
      </c>
      <c r="E128" s="15"/>
      <c r="F128" s="21" t="str">
        <f aca="false">IF(D128="","",IF(COUNTIF(Settings!$A$6:$A$13,D128)&gt;0,"Income",IF(COUNTIF(Settings!$A$32:$A$34,D128)&gt;0,"Saving","Spending")))</f>
        <v/>
      </c>
      <c r="G128" s="15"/>
      <c r="H128" s="22" t="str">
        <f aca="false">IF(B128="","",IF(OR(I128=0,INDEX(Settings!$F$6:$F$65,MAX(I128,1))=""),"Uncategorised",INDEX(Settings!$F$6:$F$65,I128)))</f>
        <v/>
      </c>
      <c r="I128" s="22" t="str">
        <f aca="false">IF(B128="","",SUMPRODUCT(MAX((Settings!$E$6:$E$65&lt;&gt;"")*ISNUMBER(SEARCH(Settings!$E$6:$E$65,B128))*(ROW(Settings!$E$6:$E$65)-5))))</f>
        <v/>
      </c>
    </row>
    <row r="129" customFormat="false" ht="15" hidden="false" customHeight="false" outlineLevel="0" collapsed="false">
      <c r="A129" s="19"/>
      <c r="B129" s="15"/>
      <c r="C129" s="20"/>
      <c r="D129" s="21" t="str">
        <f aca="false">IF(B129="","",IF(E129&lt;&gt;"",E129,H129))</f>
        <v/>
      </c>
      <c r="E129" s="15"/>
      <c r="F129" s="21" t="str">
        <f aca="false">IF(D129="","",IF(COUNTIF(Settings!$A$6:$A$13,D129)&gt;0,"Income",IF(COUNTIF(Settings!$A$32:$A$34,D129)&gt;0,"Saving","Spending")))</f>
        <v/>
      </c>
      <c r="G129" s="15"/>
      <c r="H129" s="22" t="str">
        <f aca="false">IF(B129="","",IF(OR(I129=0,INDEX(Settings!$F$6:$F$65,MAX(I129,1))=""),"Uncategorised",INDEX(Settings!$F$6:$F$65,I129)))</f>
        <v/>
      </c>
      <c r="I129" s="22" t="str">
        <f aca="false">IF(B129="","",SUMPRODUCT(MAX((Settings!$E$6:$E$65&lt;&gt;"")*ISNUMBER(SEARCH(Settings!$E$6:$E$65,B129))*(ROW(Settings!$E$6:$E$65)-5))))</f>
        <v/>
      </c>
    </row>
    <row r="130" customFormat="false" ht="15" hidden="false" customHeight="false" outlineLevel="0" collapsed="false">
      <c r="A130" s="19"/>
      <c r="B130" s="15"/>
      <c r="C130" s="20"/>
      <c r="D130" s="21" t="str">
        <f aca="false">IF(B130="","",IF(E130&lt;&gt;"",E130,H130))</f>
        <v/>
      </c>
      <c r="E130" s="15"/>
      <c r="F130" s="21" t="str">
        <f aca="false">IF(D130="","",IF(COUNTIF(Settings!$A$6:$A$13,D130)&gt;0,"Income",IF(COUNTIF(Settings!$A$32:$A$34,D130)&gt;0,"Saving","Spending")))</f>
        <v/>
      </c>
      <c r="G130" s="15"/>
      <c r="H130" s="22" t="str">
        <f aca="false">IF(B130="","",IF(OR(I130=0,INDEX(Settings!$F$6:$F$65,MAX(I130,1))=""),"Uncategorised",INDEX(Settings!$F$6:$F$65,I130)))</f>
        <v/>
      </c>
      <c r="I130" s="22" t="str">
        <f aca="false">IF(B130="","",SUMPRODUCT(MAX((Settings!$E$6:$E$65&lt;&gt;"")*ISNUMBER(SEARCH(Settings!$E$6:$E$65,B130))*(ROW(Settings!$E$6:$E$65)-5))))</f>
        <v/>
      </c>
    </row>
    <row r="131" customFormat="false" ht="15" hidden="false" customHeight="false" outlineLevel="0" collapsed="false">
      <c r="A131" s="19"/>
      <c r="B131" s="15"/>
      <c r="C131" s="20"/>
      <c r="D131" s="21" t="str">
        <f aca="false">IF(B131="","",IF(E131&lt;&gt;"",E131,H131))</f>
        <v/>
      </c>
      <c r="E131" s="15"/>
      <c r="F131" s="21" t="str">
        <f aca="false">IF(D131="","",IF(COUNTIF(Settings!$A$6:$A$13,D131)&gt;0,"Income",IF(COUNTIF(Settings!$A$32:$A$34,D131)&gt;0,"Saving","Spending")))</f>
        <v/>
      </c>
      <c r="G131" s="15"/>
      <c r="H131" s="22" t="str">
        <f aca="false">IF(B131="","",IF(OR(I131=0,INDEX(Settings!$F$6:$F$65,MAX(I131,1))=""),"Uncategorised",INDEX(Settings!$F$6:$F$65,I131)))</f>
        <v/>
      </c>
      <c r="I131" s="22" t="str">
        <f aca="false">IF(B131="","",SUMPRODUCT(MAX((Settings!$E$6:$E$65&lt;&gt;"")*ISNUMBER(SEARCH(Settings!$E$6:$E$65,B131))*(ROW(Settings!$E$6:$E$65)-5))))</f>
        <v/>
      </c>
    </row>
    <row r="132" customFormat="false" ht="15" hidden="false" customHeight="false" outlineLevel="0" collapsed="false">
      <c r="A132" s="19"/>
      <c r="B132" s="15"/>
      <c r="C132" s="20"/>
      <c r="D132" s="21" t="str">
        <f aca="false">IF(B132="","",IF(E132&lt;&gt;"",E132,H132))</f>
        <v/>
      </c>
      <c r="E132" s="15"/>
      <c r="F132" s="21" t="str">
        <f aca="false">IF(D132="","",IF(COUNTIF(Settings!$A$6:$A$13,D132)&gt;0,"Income",IF(COUNTIF(Settings!$A$32:$A$34,D132)&gt;0,"Saving","Spending")))</f>
        <v/>
      </c>
      <c r="G132" s="15"/>
      <c r="H132" s="22" t="str">
        <f aca="false">IF(B132="","",IF(OR(I132=0,INDEX(Settings!$F$6:$F$65,MAX(I132,1))=""),"Uncategorised",INDEX(Settings!$F$6:$F$65,I132)))</f>
        <v/>
      </c>
      <c r="I132" s="22" t="str">
        <f aca="false">IF(B132="","",SUMPRODUCT(MAX((Settings!$E$6:$E$65&lt;&gt;"")*ISNUMBER(SEARCH(Settings!$E$6:$E$65,B132))*(ROW(Settings!$E$6:$E$65)-5))))</f>
        <v/>
      </c>
    </row>
    <row r="133" customFormat="false" ht="15" hidden="false" customHeight="false" outlineLevel="0" collapsed="false">
      <c r="A133" s="19"/>
      <c r="B133" s="15"/>
      <c r="C133" s="20"/>
      <c r="D133" s="21" t="str">
        <f aca="false">IF(B133="","",IF(E133&lt;&gt;"",E133,H133))</f>
        <v/>
      </c>
      <c r="E133" s="15"/>
      <c r="F133" s="21" t="str">
        <f aca="false">IF(D133="","",IF(COUNTIF(Settings!$A$6:$A$13,D133)&gt;0,"Income",IF(COUNTIF(Settings!$A$32:$A$34,D133)&gt;0,"Saving","Spending")))</f>
        <v/>
      </c>
      <c r="G133" s="15"/>
      <c r="H133" s="22" t="str">
        <f aca="false">IF(B133="","",IF(OR(I133=0,INDEX(Settings!$F$6:$F$65,MAX(I133,1))=""),"Uncategorised",INDEX(Settings!$F$6:$F$65,I133)))</f>
        <v/>
      </c>
      <c r="I133" s="22" t="str">
        <f aca="false">IF(B133="","",SUMPRODUCT(MAX((Settings!$E$6:$E$65&lt;&gt;"")*ISNUMBER(SEARCH(Settings!$E$6:$E$65,B133))*(ROW(Settings!$E$6:$E$65)-5))))</f>
        <v/>
      </c>
    </row>
    <row r="134" customFormat="false" ht="15" hidden="false" customHeight="false" outlineLevel="0" collapsed="false">
      <c r="A134" s="19"/>
      <c r="B134" s="15"/>
      <c r="C134" s="20"/>
      <c r="D134" s="21" t="str">
        <f aca="false">IF(B134="","",IF(E134&lt;&gt;"",E134,H134))</f>
        <v/>
      </c>
      <c r="E134" s="15"/>
      <c r="F134" s="21" t="str">
        <f aca="false">IF(D134="","",IF(COUNTIF(Settings!$A$6:$A$13,D134)&gt;0,"Income",IF(COUNTIF(Settings!$A$32:$A$34,D134)&gt;0,"Saving","Spending")))</f>
        <v/>
      </c>
      <c r="G134" s="15"/>
      <c r="H134" s="22" t="str">
        <f aca="false">IF(B134="","",IF(OR(I134=0,INDEX(Settings!$F$6:$F$65,MAX(I134,1))=""),"Uncategorised",INDEX(Settings!$F$6:$F$65,I134)))</f>
        <v/>
      </c>
      <c r="I134" s="22" t="str">
        <f aca="false">IF(B134="","",SUMPRODUCT(MAX((Settings!$E$6:$E$65&lt;&gt;"")*ISNUMBER(SEARCH(Settings!$E$6:$E$65,B134))*(ROW(Settings!$E$6:$E$65)-5))))</f>
        <v/>
      </c>
    </row>
    <row r="135" customFormat="false" ht="15" hidden="false" customHeight="false" outlineLevel="0" collapsed="false">
      <c r="A135" s="19"/>
      <c r="B135" s="15"/>
      <c r="C135" s="20"/>
      <c r="D135" s="21" t="str">
        <f aca="false">IF(B135="","",IF(E135&lt;&gt;"",E135,H135))</f>
        <v/>
      </c>
      <c r="E135" s="15"/>
      <c r="F135" s="21" t="str">
        <f aca="false">IF(D135="","",IF(COUNTIF(Settings!$A$6:$A$13,D135)&gt;0,"Income",IF(COUNTIF(Settings!$A$32:$A$34,D135)&gt;0,"Saving","Spending")))</f>
        <v/>
      </c>
      <c r="G135" s="15"/>
      <c r="H135" s="22" t="str">
        <f aca="false">IF(B135="","",IF(OR(I135=0,INDEX(Settings!$F$6:$F$65,MAX(I135,1))=""),"Uncategorised",INDEX(Settings!$F$6:$F$65,I135)))</f>
        <v/>
      </c>
      <c r="I135" s="22" t="str">
        <f aca="false">IF(B135="","",SUMPRODUCT(MAX((Settings!$E$6:$E$65&lt;&gt;"")*ISNUMBER(SEARCH(Settings!$E$6:$E$65,B135))*(ROW(Settings!$E$6:$E$65)-5))))</f>
        <v/>
      </c>
    </row>
    <row r="136" customFormat="false" ht="15" hidden="false" customHeight="false" outlineLevel="0" collapsed="false">
      <c r="A136" s="19"/>
      <c r="B136" s="15"/>
      <c r="C136" s="20"/>
      <c r="D136" s="21" t="str">
        <f aca="false">IF(B136="","",IF(E136&lt;&gt;"",E136,H136))</f>
        <v/>
      </c>
      <c r="E136" s="15"/>
      <c r="F136" s="21" t="str">
        <f aca="false">IF(D136="","",IF(COUNTIF(Settings!$A$6:$A$13,D136)&gt;0,"Income",IF(COUNTIF(Settings!$A$32:$A$34,D136)&gt;0,"Saving","Spending")))</f>
        <v/>
      </c>
      <c r="G136" s="15"/>
      <c r="H136" s="22" t="str">
        <f aca="false">IF(B136="","",IF(OR(I136=0,INDEX(Settings!$F$6:$F$65,MAX(I136,1))=""),"Uncategorised",INDEX(Settings!$F$6:$F$65,I136)))</f>
        <v/>
      </c>
      <c r="I136" s="22" t="str">
        <f aca="false">IF(B136="","",SUMPRODUCT(MAX((Settings!$E$6:$E$65&lt;&gt;"")*ISNUMBER(SEARCH(Settings!$E$6:$E$65,B136))*(ROW(Settings!$E$6:$E$65)-5))))</f>
        <v/>
      </c>
    </row>
    <row r="137" customFormat="false" ht="15" hidden="false" customHeight="false" outlineLevel="0" collapsed="false">
      <c r="A137" s="19"/>
      <c r="B137" s="15"/>
      <c r="C137" s="20"/>
      <c r="D137" s="21" t="str">
        <f aca="false">IF(B137="","",IF(E137&lt;&gt;"",E137,H137))</f>
        <v/>
      </c>
      <c r="E137" s="15"/>
      <c r="F137" s="21" t="str">
        <f aca="false">IF(D137="","",IF(COUNTIF(Settings!$A$6:$A$13,D137)&gt;0,"Income",IF(COUNTIF(Settings!$A$32:$A$34,D137)&gt;0,"Saving","Spending")))</f>
        <v/>
      </c>
      <c r="G137" s="15"/>
      <c r="H137" s="22" t="str">
        <f aca="false">IF(B137="","",IF(OR(I137=0,INDEX(Settings!$F$6:$F$65,MAX(I137,1))=""),"Uncategorised",INDEX(Settings!$F$6:$F$65,I137)))</f>
        <v/>
      </c>
      <c r="I137" s="22" t="str">
        <f aca="false">IF(B137="","",SUMPRODUCT(MAX((Settings!$E$6:$E$65&lt;&gt;"")*ISNUMBER(SEARCH(Settings!$E$6:$E$65,B137))*(ROW(Settings!$E$6:$E$65)-5))))</f>
        <v/>
      </c>
    </row>
    <row r="138" customFormat="false" ht="15" hidden="false" customHeight="false" outlineLevel="0" collapsed="false">
      <c r="A138" s="19"/>
      <c r="B138" s="15"/>
      <c r="C138" s="20"/>
      <c r="D138" s="21" t="str">
        <f aca="false">IF(B138="","",IF(E138&lt;&gt;"",E138,H138))</f>
        <v/>
      </c>
      <c r="E138" s="15"/>
      <c r="F138" s="21" t="str">
        <f aca="false">IF(D138="","",IF(COUNTIF(Settings!$A$6:$A$13,D138)&gt;0,"Income",IF(COUNTIF(Settings!$A$32:$A$34,D138)&gt;0,"Saving","Spending")))</f>
        <v/>
      </c>
      <c r="G138" s="15"/>
      <c r="H138" s="22" t="str">
        <f aca="false">IF(B138="","",IF(OR(I138=0,INDEX(Settings!$F$6:$F$65,MAX(I138,1))=""),"Uncategorised",INDEX(Settings!$F$6:$F$65,I138)))</f>
        <v/>
      </c>
      <c r="I138" s="22" t="str">
        <f aca="false">IF(B138="","",SUMPRODUCT(MAX((Settings!$E$6:$E$65&lt;&gt;"")*ISNUMBER(SEARCH(Settings!$E$6:$E$65,B138))*(ROW(Settings!$E$6:$E$65)-5))))</f>
        <v/>
      </c>
    </row>
    <row r="139" customFormat="false" ht="15" hidden="false" customHeight="false" outlineLevel="0" collapsed="false">
      <c r="A139" s="19"/>
      <c r="B139" s="15"/>
      <c r="C139" s="20"/>
      <c r="D139" s="21" t="str">
        <f aca="false">IF(B139="","",IF(E139&lt;&gt;"",E139,H139))</f>
        <v/>
      </c>
      <c r="E139" s="15"/>
      <c r="F139" s="21" t="str">
        <f aca="false">IF(D139="","",IF(COUNTIF(Settings!$A$6:$A$13,D139)&gt;0,"Income",IF(COUNTIF(Settings!$A$32:$A$34,D139)&gt;0,"Saving","Spending")))</f>
        <v/>
      </c>
      <c r="G139" s="15"/>
      <c r="H139" s="22" t="str">
        <f aca="false">IF(B139="","",IF(OR(I139=0,INDEX(Settings!$F$6:$F$65,MAX(I139,1))=""),"Uncategorised",INDEX(Settings!$F$6:$F$65,I139)))</f>
        <v/>
      </c>
      <c r="I139" s="22" t="str">
        <f aca="false">IF(B139="","",SUMPRODUCT(MAX((Settings!$E$6:$E$65&lt;&gt;"")*ISNUMBER(SEARCH(Settings!$E$6:$E$65,B139))*(ROW(Settings!$E$6:$E$65)-5))))</f>
        <v/>
      </c>
    </row>
    <row r="140" customFormat="false" ht="15" hidden="false" customHeight="false" outlineLevel="0" collapsed="false">
      <c r="A140" s="19"/>
      <c r="B140" s="15"/>
      <c r="C140" s="20"/>
      <c r="D140" s="21" t="str">
        <f aca="false">IF(B140="","",IF(E140&lt;&gt;"",E140,H140))</f>
        <v/>
      </c>
      <c r="E140" s="15"/>
      <c r="F140" s="21" t="str">
        <f aca="false">IF(D140="","",IF(COUNTIF(Settings!$A$6:$A$13,D140)&gt;0,"Income",IF(COUNTIF(Settings!$A$32:$A$34,D140)&gt;0,"Saving","Spending")))</f>
        <v/>
      </c>
      <c r="G140" s="15"/>
      <c r="H140" s="22" t="str">
        <f aca="false">IF(B140="","",IF(OR(I140=0,INDEX(Settings!$F$6:$F$65,MAX(I140,1))=""),"Uncategorised",INDEX(Settings!$F$6:$F$65,I140)))</f>
        <v/>
      </c>
      <c r="I140" s="22" t="str">
        <f aca="false">IF(B140="","",SUMPRODUCT(MAX((Settings!$E$6:$E$65&lt;&gt;"")*ISNUMBER(SEARCH(Settings!$E$6:$E$65,B140))*(ROW(Settings!$E$6:$E$65)-5))))</f>
        <v/>
      </c>
    </row>
    <row r="141" customFormat="false" ht="15" hidden="false" customHeight="false" outlineLevel="0" collapsed="false">
      <c r="A141" s="19"/>
      <c r="B141" s="15"/>
      <c r="C141" s="20"/>
      <c r="D141" s="21" t="str">
        <f aca="false">IF(B141="","",IF(E141&lt;&gt;"",E141,H141))</f>
        <v/>
      </c>
      <c r="E141" s="15"/>
      <c r="F141" s="21" t="str">
        <f aca="false">IF(D141="","",IF(COUNTIF(Settings!$A$6:$A$13,D141)&gt;0,"Income",IF(COUNTIF(Settings!$A$32:$A$34,D141)&gt;0,"Saving","Spending")))</f>
        <v/>
      </c>
      <c r="G141" s="15"/>
      <c r="H141" s="22" t="str">
        <f aca="false">IF(B141="","",IF(OR(I141=0,INDEX(Settings!$F$6:$F$65,MAX(I141,1))=""),"Uncategorised",INDEX(Settings!$F$6:$F$65,I141)))</f>
        <v/>
      </c>
      <c r="I141" s="22" t="str">
        <f aca="false">IF(B141="","",SUMPRODUCT(MAX((Settings!$E$6:$E$65&lt;&gt;"")*ISNUMBER(SEARCH(Settings!$E$6:$E$65,B141))*(ROW(Settings!$E$6:$E$65)-5))))</f>
        <v/>
      </c>
    </row>
    <row r="142" customFormat="false" ht="15" hidden="false" customHeight="false" outlineLevel="0" collapsed="false">
      <c r="A142" s="19"/>
      <c r="B142" s="15"/>
      <c r="C142" s="20"/>
      <c r="D142" s="21" t="str">
        <f aca="false">IF(B142="","",IF(E142&lt;&gt;"",E142,H142))</f>
        <v/>
      </c>
      <c r="E142" s="15"/>
      <c r="F142" s="21" t="str">
        <f aca="false">IF(D142="","",IF(COUNTIF(Settings!$A$6:$A$13,D142)&gt;0,"Income",IF(COUNTIF(Settings!$A$32:$A$34,D142)&gt;0,"Saving","Spending")))</f>
        <v/>
      </c>
      <c r="G142" s="15"/>
      <c r="H142" s="22" t="str">
        <f aca="false">IF(B142="","",IF(OR(I142=0,INDEX(Settings!$F$6:$F$65,MAX(I142,1))=""),"Uncategorised",INDEX(Settings!$F$6:$F$65,I142)))</f>
        <v/>
      </c>
      <c r="I142" s="22" t="str">
        <f aca="false">IF(B142="","",SUMPRODUCT(MAX((Settings!$E$6:$E$65&lt;&gt;"")*ISNUMBER(SEARCH(Settings!$E$6:$E$65,B142))*(ROW(Settings!$E$6:$E$65)-5))))</f>
        <v/>
      </c>
    </row>
    <row r="143" customFormat="false" ht="15" hidden="false" customHeight="false" outlineLevel="0" collapsed="false">
      <c r="A143" s="19"/>
      <c r="B143" s="15"/>
      <c r="C143" s="20"/>
      <c r="D143" s="21" t="str">
        <f aca="false">IF(B143="","",IF(E143&lt;&gt;"",E143,H143))</f>
        <v/>
      </c>
      <c r="E143" s="15"/>
      <c r="F143" s="21" t="str">
        <f aca="false">IF(D143="","",IF(COUNTIF(Settings!$A$6:$A$13,D143)&gt;0,"Income",IF(COUNTIF(Settings!$A$32:$A$34,D143)&gt;0,"Saving","Spending")))</f>
        <v/>
      </c>
      <c r="G143" s="15"/>
      <c r="H143" s="22" t="str">
        <f aca="false">IF(B143="","",IF(OR(I143=0,INDEX(Settings!$F$6:$F$65,MAX(I143,1))=""),"Uncategorised",INDEX(Settings!$F$6:$F$65,I143)))</f>
        <v/>
      </c>
      <c r="I143" s="22" t="str">
        <f aca="false">IF(B143="","",SUMPRODUCT(MAX((Settings!$E$6:$E$65&lt;&gt;"")*ISNUMBER(SEARCH(Settings!$E$6:$E$65,B143))*(ROW(Settings!$E$6:$E$65)-5))))</f>
        <v/>
      </c>
    </row>
    <row r="144" customFormat="false" ht="15" hidden="false" customHeight="false" outlineLevel="0" collapsed="false">
      <c r="A144" s="19"/>
      <c r="B144" s="15"/>
      <c r="C144" s="20"/>
      <c r="D144" s="21" t="str">
        <f aca="false">IF(B144="","",IF(E144&lt;&gt;"",E144,H144))</f>
        <v/>
      </c>
      <c r="E144" s="15"/>
      <c r="F144" s="21" t="str">
        <f aca="false">IF(D144="","",IF(COUNTIF(Settings!$A$6:$A$13,D144)&gt;0,"Income",IF(COUNTIF(Settings!$A$32:$A$34,D144)&gt;0,"Saving","Spending")))</f>
        <v/>
      </c>
      <c r="G144" s="15"/>
      <c r="H144" s="22" t="str">
        <f aca="false">IF(B144="","",IF(OR(I144=0,INDEX(Settings!$F$6:$F$65,MAX(I144,1))=""),"Uncategorised",INDEX(Settings!$F$6:$F$65,I144)))</f>
        <v/>
      </c>
      <c r="I144" s="22" t="str">
        <f aca="false">IF(B144="","",SUMPRODUCT(MAX((Settings!$E$6:$E$65&lt;&gt;"")*ISNUMBER(SEARCH(Settings!$E$6:$E$65,B144))*(ROW(Settings!$E$6:$E$65)-5))))</f>
        <v/>
      </c>
    </row>
    <row r="145" customFormat="false" ht="15" hidden="false" customHeight="false" outlineLevel="0" collapsed="false">
      <c r="A145" s="19"/>
      <c r="B145" s="15"/>
      <c r="C145" s="20"/>
      <c r="D145" s="21" t="str">
        <f aca="false">IF(B145="","",IF(E145&lt;&gt;"",E145,H145))</f>
        <v/>
      </c>
      <c r="E145" s="15"/>
      <c r="F145" s="21" t="str">
        <f aca="false">IF(D145="","",IF(COUNTIF(Settings!$A$6:$A$13,D145)&gt;0,"Income",IF(COUNTIF(Settings!$A$32:$A$34,D145)&gt;0,"Saving","Spending")))</f>
        <v/>
      </c>
      <c r="G145" s="15"/>
      <c r="H145" s="22" t="str">
        <f aca="false">IF(B145="","",IF(OR(I145=0,INDEX(Settings!$F$6:$F$65,MAX(I145,1))=""),"Uncategorised",INDEX(Settings!$F$6:$F$65,I145)))</f>
        <v/>
      </c>
      <c r="I145" s="22" t="str">
        <f aca="false">IF(B145="","",SUMPRODUCT(MAX((Settings!$E$6:$E$65&lt;&gt;"")*ISNUMBER(SEARCH(Settings!$E$6:$E$65,B145))*(ROW(Settings!$E$6:$E$65)-5))))</f>
        <v/>
      </c>
    </row>
    <row r="146" customFormat="false" ht="15" hidden="false" customHeight="false" outlineLevel="0" collapsed="false">
      <c r="A146" s="19"/>
      <c r="B146" s="15"/>
      <c r="C146" s="20"/>
      <c r="D146" s="21" t="str">
        <f aca="false">IF(B146="","",IF(E146&lt;&gt;"",E146,H146))</f>
        <v/>
      </c>
      <c r="E146" s="15"/>
      <c r="F146" s="21" t="str">
        <f aca="false">IF(D146="","",IF(COUNTIF(Settings!$A$6:$A$13,D146)&gt;0,"Income",IF(COUNTIF(Settings!$A$32:$A$34,D146)&gt;0,"Saving","Spending")))</f>
        <v/>
      </c>
      <c r="G146" s="15"/>
      <c r="H146" s="22" t="str">
        <f aca="false">IF(B146="","",IF(OR(I146=0,INDEX(Settings!$F$6:$F$65,MAX(I146,1))=""),"Uncategorised",INDEX(Settings!$F$6:$F$65,I146)))</f>
        <v/>
      </c>
      <c r="I146" s="22" t="str">
        <f aca="false">IF(B146="","",SUMPRODUCT(MAX((Settings!$E$6:$E$65&lt;&gt;"")*ISNUMBER(SEARCH(Settings!$E$6:$E$65,B146))*(ROW(Settings!$E$6:$E$65)-5))))</f>
        <v/>
      </c>
    </row>
    <row r="147" customFormat="false" ht="15" hidden="false" customHeight="false" outlineLevel="0" collapsed="false">
      <c r="A147" s="19"/>
      <c r="B147" s="15"/>
      <c r="C147" s="20"/>
      <c r="D147" s="21" t="str">
        <f aca="false">IF(B147="","",IF(E147&lt;&gt;"",E147,H147))</f>
        <v/>
      </c>
      <c r="E147" s="15"/>
      <c r="F147" s="21" t="str">
        <f aca="false">IF(D147="","",IF(COUNTIF(Settings!$A$6:$A$13,D147)&gt;0,"Income",IF(COUNTIF(Settings!$A$32:$A$34,D147)&gt;0,"Saving","Spending")))</f>
        <v/>
      </c>
      <c r="G147" s="15"/>
      <c r="H147" s="22" t="str">
        <f aca="false">IF(B147="","",IF(OR(I147=0,INDEX(Settings!$F$6:$F$65,MAX(I147,1))=""),"Uncategorised",INDEX(Settings!$F$6:$F$65,I147)))</f>
        <v/>
      </c>
      <c r="I147" s="22" t="str">
        <f aca="false">IF(B147="","",SUMPRODUCT(MAX((Settings!$E$6:$E$65&lt;&gt;"")*ISNUMBER(SEARCH(Settings!$E$6:$E$65,B147))*(ROW(Settings!$E$6:$E$65)-5))))</f>
        <v/>
      </c>
    </row>
    <row r="148" customFormat="false" ht="15" hidden="false" customHeight="false" outlineLevel="0" collapsed="false">
      <c r="A148" s="19"/>
      <c r="B148" s="15"/>
      <c r="C148" s="20"/>
      <c r="D148" s="21" t="str">
        <f aca="false">IF(B148="","",IF(E148&lt;&gt;"",E148,H148))</f>
        <v/>
      </c>
      <c r="E148" s="15"/>
      <c r="F148" s="21" t="str">
        <f aca="false">IF(D148="","",IF(COUNTIF(Settings!$A$6:$A$13,D148)&gt;0,"Income",IF(COUNTIF(Settings!$A$32:$A$34,D148)&gt;0,"Saving","Spending")))</f>
        <v/>
      </c>
      <c r="G148" s="15"/>
      <c r="H148" s="22" t="str">
        <f aca="false">IF(B148="","",IF(OR(I148=0,INDEX(Settings!$F$6:$F$65,MAX(I148,1))=""),"Uncategorised",INDEX(Settings!$F$6:$F$65,I148)))</f>
        <v/>
      </c>
      <c r="I148" s="22" t="str">
        <f aca="false">IF(B148="","",SUMPRODUCT(MAX((Settings!$E$6:$E$65&lt;&gt;"")*ISNUMBER(SEARCH(Settings!$E$6:$E$65,B148))*(ROW(Settings!$E$6:$E$65)-5))))</f>
        <v/>
      </c>
    </row>
    <row r="149" customFormat="false" ht="15" hidden="false" customHeight="false" outlineLevel="0" collapsed="false">
      <c r="A149" s="19"/>
      <c r="B149" s="15"/>
      <c r="C149" s="20"/>
      <c r="D149" s="21" t="str">
        <f aca="false">IF(B149="","",IF(E149&lt;&gt;"",E149,H149))</f>
        <v/>
      </c>
      <c r="E149" s="15"/>
      <c r="F149" s="21" t="str">
        <f aca="false">IF(D149="","",IF(COUNTIF(Settings!$A$6:$A$13,D149)&gt;0,"Income",IF(COUNTIF(Settings!$A$32:$A$34,D149)&gt;0,"Saving","Spending")))</f>
        <v/>
      </c>
      <c r="G149" s="15"/>
      <c r="H149" s="22" t="str">
        <f aca="false">IF(B149="","",IF(OR(I149=0,INDEX(Settings!$F$6:$F$65,MAX(I149,1))=""),"Uncategorised",INDEX(Settings!$F$6:$F$65,I149)))</f>
        <v/>
      </c>
      <c r="I149" s="22" t="str">
        <f aca="false">IF(B149="","",SUMPRODUCT(MAX((Settings!$E$6:$E$65&lt;&gt;"")*ISNUMBER(SEARCH(Settings!$E$6:$E$65,B149))*(ROW(Settings!$E$6:$E$65)-5))))</f>
        <v/>
      </c>
    </row>
    <row r="150" customFormat="false" ht="15" hidden="false" customHeight="false" outlineLevel="0" collapsed="false">
      <c r="A150" s="19"/>
      <c r="B150" s="15"/>
      <c r="C150" s="20"/>
      <c r="D150" s="21" t="str">
        <f aca="false">IF(B150="","",IF(E150&lt;&gt;"",E150,H150))</f>
        <v/>
      </c>
      <c r="E150" s="15"/>
      <c r="F150" s="21" t="str">
        <f aca="false">IF(D150="","",IF(COUNTIF(Settings!$A$6:$A$13,D150)&gt;0,"Income",IF(COUNTIF(Settings!$A$32:$A$34,D150)&gt;0,"Saving","Spending")))</f>
        <v/>
      </c>
      <c r="G150" s="15"/>
      <c r="H150" s="22" t="str">
        <f aca="false">IF(B150="","",IF(OR(I150=0,INDEX(Settings!$F$6:$F$65,MAX(I150,1))=""),"Uncategorised",INDEX(Settings!$F$6:$F$65,I150)))</f>
        <v/>
      </c>
      <c r="I150" s="22" t="str">
        <f aca="false">IF(B150="","",SUMPRODUCT(MAX((Settings!$E$6:$E$65&lt;&gt;"")*ISNUMBER(SEARCH(Settings!$E$6:$E$65,B150))*(ROW(Settings!$E$6:$E$65)-5))))</f>
        <v/>
      </c>
    </row>
    <row r="151" customFormat="false" ht="15" hidden="false" customHeight="false" outlineLevel="0" collapsed="false">
      <c r="A151" s="19"/>
      <c r="B151" s="15"/>
      <c r="C151" s="20"/>
      <c r="D151" s="21" t="str">
        <f aca="false">IF(B151="","",IF(E151&lt;&gt;"",E151,H151))</f>
        <v/>
      </c>
      <c r="E151" s="15"/>
      <c r="F151" s="21" t="str">
        <f aca="false">IF(D151="","",IF(COUNTIF(Settings!$A$6:$A$13,D151)&gt;0,"Income",IF(COUNTIF(Settings!$A$32:$A$34,D151)&gt;0,"Saving","Spending")))</f>
        <v/>
      </c>
      <c r="G151" s="15"/>
      <c r="H151" s="22" t="str">
        <f aca="false">IF(B151="","",IF(OR(I151=0,INDEX(Settings!$F$6:$F$65,MAX(I151,1))=""),"Uncategorised",INDEX(Settings!$F$6:$F$65,I151)))</f>
        <v/>
      </c>
      <c r="I151" s="22" t="str">
        <f aca="false">IF(B151="","",SUMPRODUCT(MAX((Settings!$E$6:$E$65&lt;&gt;"")*ISNUMBER(SEARCH(Settings!$E$6:$E$65,B151))*(ROW(Settings!$E$6:$E$65)-5))))</f>
        <v/>
      </c>
    </row>
    <row r="152" customFormat="false" ht="15" hidden="false" customHeight="false" outlineLevel="0" collapsed="false">
      <c r="A152" s="19"/>
      <c r="B152" s="15"/>
      <c r="C152" s="20"/>
      <c r="D152" s="21" t="str">
        <f aca="false">IF(B152="","",IF(E152&lt;&gt;"",E152,H152))</f>
        <v/>
      </c>
      <c r="E152" s="15"/>
      <c r="F152" s="21" t="str">
        <f aca="false">IF(D152="","",IF(COUNTIF(Settings!$A$6:$A$13,D152)&gt;0,"Income",IF(COUNTIF(Settings!$A$32:$A$34,D152)&gt;0,"Saving","Spending")))</f>
        <v/>
      </c>
      <c r="G152" s="15"/>
      <c r="H152" s="22" t="str">
        <f aca="false">IF(B152="","",IF(OR(I152=0,INDEX(Settings!$F$6:$F$65,MAX(I152,1))=""),"Uncategorised",INDEX(Settings!$F$6:$F$65,I152)))</f>
        <v/>
      </c>
      <c r="I152" s="22" t="str">
        <f aca="false">IF(B152="","",SUMPRODUCT(MAX((Settings!$E$6:$E$65&lt;&gt;"")*ISNUMBER(SEARCH(Settings!$E$6:$E$65,B152))*(ROW(Settings!$E$6:$E$65)-5))))</f>
        <v/>
      </c>
    </row>
    <row r="153" customFormat="false" ht="15" hidden="false" customHeight="false" outlineLevel="0" collapsed="false">
      <c r="A153" s="19"/>
      <c r="B153" s="15"/>
      <c r="C153" s="20"/>
      <c r="D153" s="21" t="str">
        <f aca="false">IF(B153="","",IF(E153&lt;&gt;"",E153,H153))</f>
        <v/>
      </c>
      <c r="E153" s="15"/>
      <c r="F153" s="21" t="str">
        <f aca="false">IF(D153="","",IF(COUNTIF(Settings!$A$6:$A$13,D153)&gt;0,"Income",IF(COUNTIF(Settings!$A$32:$A$34,D153)&gt;0,"Saving","Spending")))</f>
        <v/>
      </c>
      <c r="G153" s="15"/>
      <c r="H153" s="22" t="str">
        <f aca="false">IF(B153="","",IF(OR(I153=0,INDEX(Settings!$F$6:$F$65,MAX(I153,1))=""),"Uncategorised",INDEX(Settings!$F$6:$F$65,I153)))</f>
        <v/>
      </c>
      <c r="I153" s="22" t="str">
        <f aca="false">IF(B153="","",SUMPRODUCT(MAX((Settings!$E$6:$E$65&lt;&gt;"")*ISNUMBER(SEARCH(Settings!$E$6:$E$65,B153))*(ROW(Settings!$E$6:$E$65)-5))))</f>
        <v/>
      </c>
    </row>
    <row r="154" customFormat="false" ht="15" hidden="false" customHeight="false" outlineLevel="0" collapsed="false">
      <c r="A154" s="19"/>
      <c r="B154" s="15"/>
      <c r="C154" s="20"/>
      <c r="D154" s="21" t="str">
        <f aca="false">IF(B154="","",IF(E154&lt;&gt;"",E154,H154))</f>
        <v/>
      </c>
      <c r="E154" s="15"/>
      <c r="F154" s="21" t="str">
        <f aca="false">IF(D154="","",IF(COUNTIF(Settings!$A$6:$A$13,D154)&gt;0,"Income",IF(COUNTIF(Settings!$A$32:$A$34,D154)&gt;0,"Saving","Spending")))</f>
        <v/>
      </c>
      <c r="G154" s="15"/>
      <c r="H154" s="22" t="str">
        <f aca="false">IF(B154="","",IF(OR(I154=0,INDEX(Settings!$F$6:$F$65,MAX(I154,1))=""),"Uncategorised",INDEX(Settings!$F$6:$F$65,I154)))</f>
        <v/>
      </c>
      <c r="I154" s="22" t="str">
        <f aca="false">IF(B154="","",SUMPRODUCT(MAX((Settings!$E$6:$E$65&lt;&gt;"")*ISNUMBER(SEARCH(Settings!$E$6:$E$65,B154))*(ROW(Settings!$E$6:$E$65)-5))))</f>
        <v/>
      </c>
    </row>
    <row r="155" customFormat="false" ht="15" hidden="false" customHeight="false" outlineLevel="0" collapsed="false">
      <c r="A155" s="19"/>
      <c r="B155" s="15"/>
      <c r="C155" s="20"/>
      <c r="D155" s="21" t="str">
        <f aca="false">IF(B155="","",IF(E155&lt;&gt;"",E155,H155))</f>
        <v/>
      </c>
      <c r="E155" s="15"/>
      <c r="F155" s="21" t="str">
        <f aca="false">IF(D155="","",IF(COUNTIF(Settings!$A$6:$A$13,D155)&gt;0,"Income",IF(COUNTIF(Settings!$A$32:$A$34,D155)&gt;0,"Saving","Spending")))</f>
        <v/>
      </c>
      <c r="G155" s="15"/>
      <c r="H155" s="22" t="str">
        <f aca="false">IF(B155="","",IF(OR(I155=0,INDEX(Settings!$F$6:$F$65,MAX(I155,1))=""),"Uncategorised",INDEX(Settings!$F$6:$F$65,I155)))</f>
        <v/>
      </c>
      <c r="I155" s="22" t="str">
        <f aca="false">IF(B155="","",SUMPRODUCT(MAX((Settings!$E$6:$E$65&lt;&gt;"")*ISNUMBER(SEARCH(Settings!$E$6:$E$65,B155))*(ROW(Settings!$E$6:$E$65)-5))))</f>
        <v/>
      </c>
    </row>
    <row r="156" customFormat="false" ht="15" hidden="false" customHeight="false" outlineLevel="0" collapsed="false">
      <c r="A156" s="19"/>
      <c r="B156" s="15"/>
      <c r="C156" s="20"/>
      <c r="D156" s="21" t="str">
        <f aca="false">IF(B156="","",IF(E156&lt;&gt;"",E156,H156))</f>
        <v/>
      </c>
      <c r="E156" s="15"/>
      <c r="F156" s="21" t="str">
        <f aca="false">IF(D156="","",IF(COUNTIF(Settings!$A$6:$A$13,D156)&gt;0,"Income",IF(COUNTIF(Settings!$A$32:$A$34,D156)&gt;0,"Saving","Spending")))</f>
        <v/>
      </c>
      <c r="G156" s="15"/>
      <c r="H156" s="22" t="str">
        <f aca="false">IF(B156="","",IF(OR(I156=0,INDEX(Settings!$F$6:$F$65,MAX(I156,1))=""),"Uncategorised",INDEX(Settings!$F$6:$F$65,I156)))</f>
        <v/>
      </c>
      <c r="I156" s="22" t="str">
        <f aca="false">IF(B156="","",SUMPRODUCT(MAX((Settings!$E$6:$E$65&lt;&gt;"")*ISNUMBER(SEARCH(Settings!$E$6:$E$65,B156))*(ROW(Settings!$E$6:$E$65)-5))))</f>
        <v/>
      </c>
    </row>
    <row r="157" customFormat="false" ht="15" hidden="false" customHeight="false" outlineLevel="0" collapsed="false">
      <c r="A157" s="19"/>
      <c r="B157" s="15"/>
      <c r="C157" s="20"/>
      <c r="D157" s="21" t="str">
        <f aca="false">IF(B157="","",IF(E157&lt;&gt;"",E157,H157))</f>
        <v/>
      </c>
      <c r="E157" s="15"/>
      <c r="F157" s="21" t="str">
        <f aca="false">IF(D157="","",IF(COUNTIF(Settings!$A$6:$A$13,D157)&gt;0,"Income",IF(COUNTIF(Settings!$A$32:$A$34,D157)&gt;0,"Saving","Spending")))</f>
        <v/>
      </c>
      <c r="G157" s="15"/>
      <c r="H157" s="22" t="str">
        <f aca="false">IF(B157="","",IF(OR(I157=0,INDEX(Settings!$F$6:$F$65,MAX(I157,1))=""),"Uncategorised",INDEX(Settings!$F$6:$F$65,I157)))</f>
        <v/>
      </c>
      <c r="I157" s="22" t="str">
        <f aca="false">IF(B157="","",SUMPRODUCT(MAX((Settings!$E$6:$E$65&lt;&gt;"")*ISNUMBER(SEARCH(Settings!$E$6:$E$65,B157))*(ROW(Settings!$E$6:$E$65)-5))))</f>
        <v/>
      </c>
    </row>
    <row r="158" customFormat="false" ht="15" hidden="false" customHeight="false" outlineLevel="0" collapsed="false">
      <c r="A158" s="19"/>
      <c r="B158" s="15"/>
      <c r="C158" s="20"/>
      <c r="D158" s="21" t="str">
        <f aca="false">IF(B158="","",IF(E158&lt;&gt;"",E158,H158))</f>
        <v/>
      </c>
      <c r="E158" s="15"/>
      <c r="F158" s="21" t="str">
        <f aca="false">IF(D158="","",IF(COUNTIF(Settings!$A$6:$A$13,D158)&gt;0,"Income",IF(COUNTIF(Settings!$A$32:$A$34,D158)&gt;0,"Saving","Spending")))</f>
        <v/>
      </c>
      <c r="G158" s="15"/>
      <c r="H158" s="22" t="str">
        <f aca="false">IF(B158="","",IF(OR(I158=0,INDEX(Settings!$F$6:$F$65,MAX(I158,1))=""),"Uncategorised",INDEX(Settings!$F$6:$F$65,I158)))</f>
        <v/>
      </c>
      <c r="I158" s="22" t="str">
        <f aca="false">IF(B158="","",SUMPRODUCT(MAX((Settings!$E$6:$E$65&lt;&gt;"")*ISNUMBER(SEARCH(Settings!$E$6:$E$65,B158))*(ROW(Settings!$E$6:$E$65)-5))))</f>
        <v/>
      </c>
    </row>
    <row r="159" customFormat="false" ht="15" hidden="false" customHeight="false" outlineLevel="0" collapsed="false">
      <c r="A159" s="19"/>
      <c r="B159" s="15"/>
      <c r="C159" s="20"/>
      <c r="D159" s="21" t="str">
        <f aca="false">IF(B159="","",IF(E159&lt;&gt;"",E159,H159))</f>
        <v/>
      </c>
      <c r="E159" s="15"/>
      <c r="F159" s="21" t="str">
        <f aca="false">IF(D159="","",IF(COUNTIF(Settings!$A$6:$A$13,D159)&gt;0,"Income",IF(COUNTIF(Settings!$A$32:$A$34,D159)&gt;0,"Saving","Spending")))</f>
        <v/>
      </c>
      <c r="G159" s="15"/>
      <c r="H159" s="22" t="str">
        <f aca="false">IF(B159="","",IF(OR(I159=0,INDEX(Settings!$F$6:$F$65,MAX(I159,1))=""),"Uncategorised",INDEX(Settings!$F$6:$F$65,I159)))</f>
        <v/>
      </c>
      <c r="I159" s="22" t="str">
        <f aca="false">IF(B159="","",SUMPRODUCT(MAX((Settings!$E$6:$E$65&lt;&gt;"")*ISNUMBER(SEARCH(Settings!$E$6:$E$65,B159))*(ROW(Settings!$E$6:$E$65)-5))))</f>
        <v/>
      </c>
    </row>
    <row r="160" customFormat="false" ht="15" hidden="false" customHeight="false" outlineLevel="0" collapsed="false">
      <c r="A160" s="19"/>
      <c r="B160" s="15"/>
      <c r="C160" s="20"/>
      <c r="D160" s="21" t="str">
        <f aca="false">IF(B160="","",IF(E160&lt;&gt;"",E160,H160))</f>
        <v/>
      </c>
      <c r="E160" s="15"/>
      <c r="F160" s="21" t="str">
        <f aca="false">IF(D160="","",IF(COUNTIF(Settings!$A$6:$A$13,D160)&gt;0,"Income",IF(COUNTIF(Settings!$A$32:$A$34,D160)&gt;0,"Saving","Spending")))</f>
        <v/>
      </c>
      <c r="G160" s="15"/>
      <c r="H160" s="22" t="str">
        <f aca="false">IF(B160="","",IF(OR(I160=0,INDEX(Settings!$F$6:$F$65,MAX(I160,1))=""),"Uncategorised",INDEX(Settings!$F$6:$F$65,I160)))</f>
        <v/>
      </c>
      <c r="I160" s="22" t="str">
        <f aca="false">IF(B160="","",SUMPRODUCT(MAX((Settings!$E$6:$E$65&lt;&gt;"")*ISNUMBER(SEARCH(Settings!$E$6:$E$65,B160))*(ROW(Settings!$E$6:$E$65)-5))))</f>
        <v/>
      </c>
    </row>
    <row r="161" customFormat="false" ht="15" hidden="false" customHeight="false" outlineLevel="0" collapsed="false">
      <c r="A161" s="19"/>
      <c r="B161" s="15"/>
      <c r="C161" s="20"/>
      <c r="D161" s="21" t="str">
        <f aca="false">IF(B161="","",IF(E161&lt;&gt;"",E161,H161))</f>
        <v/>
      </c>
      <c r="E161" s="15"/>
      <c r="F161" s="21" t="str">
        <f aca="false">IF(D161="","",IF(COUNTIF(Settings!$A$6:$A$13,D161)&gt;0,"Income",IF(COUNTIF(Settings!$A$32:$A$34,D161)&gt;0,"Saving","Spending")))</f>
        <v/>
      </c>
      <c r="G161" s="15"/>
      <c r="H161" s="22" t="str">
        <f aca="false">IF(B161="","",IF(OR(I161=0,INDEX(Settings!$F$6:$F$65,MAX(I161,1))=""),"Uncategorised",INDEX(Settings!$F$6:$F$65,I161)))</f>
        <v/>
      </c>
      <c r="I161" s="22" t="str">
        <f aca="false">IF(B161="","",SUMPRODUCT(MAX((Settings!$E$6:$E$65&lt;&gt;"")*ISNUMBER(SEARCH(Settings!$E$6:$E$65,B161))*(ROW(Settings!$E$6:$E$65)-5))))</f>
        <v/>
      </c>
    </row>
    <row r="162" customFormat="false" ht="15" hidden="false" customHeight="false" outlineLevel="0" collapsed="false">
      <c r="A162" s="19"/>
      <c r="B162" s="15"/>
      <c r="C162" s="20"/>
      <c r="D162" s="21" t="str">
        <f aca="false">IF(B162="","",IF(E162&lt;&gt;"",E162,H162))</f>
        <v/>
      </c>
      <c r="E162" s="15"/>
      <c r="F162" s="21" t="str">
        <f aca="false">IF(D162="","",IF(COUNTIF(Settings!$A$6:$A$13,D162)&gt;0,"Income",IF(COUNTIF(Settings!$A$32:$A$34,D162)&gt;0,"Saving","Spending")))</f>
        <v/>
      </c>
      <c r="G162" s="15"/>
      <c r="H162" s="22" t="str">
        <f aca="false">IF(B162="","",IF(OR(I162=0,INDEX(Settings!$F$6:$F$65,MAX(I162,1))=""),"Uncategorised",INDEX(Settings!$F$6:$F$65,I162)))</f>
        <v/>
      </c>
      <c r="I162" s="22" t="str">
        <f aca="false">IF(B162="","",SUMPRODUCT(MAX((Settings!$E$6:$E$65&lt;&gt;"")*ISNUMBER(SEARCH(Settings!$E$6:$E$65,B162))*(ROW(Settings!$E$6:$E$65)-5))))</f>
        <v/>
      </c>
    </row>
    <row r="163" customFormat="false" ht="15" hidden="false" customHeight="false" outlineLevel="0" collapsed="false">
      <c r="A163" s="19"/>
      <c r="B163" s="15"/>
      <c r="C163" s="20"/>
      <c r="D163" s="21" t="str">
        <f aca="false">IF(B163="","",IF(E163&lt;&gt;"",E163,H163))</f>
        <v/>
      </c>
      <c r="E163" s="15"/>
      <c r="F163" s="21" t="str">
        <f aca="false">IF(D163="","",IF(COUNTIF(Settings!$A$6:$A$13,D163)&gt;0,"Income",IF(COUNTIF(Settings!$A$32:$A$34,D163)&gt;0,"Saving","Spending")))</f>
        <v/>
      </c>
      <c r="G163" s="15"/>
      <c r="H163" s="22" t="str">
        <f aca="false">IF(B163="","",IF(OR(I163=0,INDEX(Settings!$F$6:$F$65,MAX(I163,1))=""),"Uncategorised",INDEX(Settings!$F$6:$F$65,I163)))</f>
        <v/>
      </c>
      <c r="I163" s="22" t="str">
        <f aca="false">IF(B163="","",SUMPRODUCT(MAX((Settings!$E$6:$E$65&lt;&gt;"")*ISNUMBER(SEARCH(Settings!$E$6:$E$65,B163))*(ROW(Settings!$E$6:$E$65)-5))))</f>
        <v/>
      </c>
    </row>
    <row r="164" customFormat="false" ht="15" hidden="false" customHeight="false" outlineLevel="0" collapsed="false">
      <c r="A164" s="19"/>
      <c r="B164" s="15"/>
      <c r="C164" s="20"/>
      <c r="D164" s="21" t="str">
        <f aca="false">IF(B164="","",IF(E164&lt;&gt;"",E164,H164))</f>
        <v/>
      </c>
      <c r="E164" s="15"/>
      <c r="F164" s="21" t="str">
        <f aca="false">IF(D164="","",IF(COUNTIF(Settings!$A$6:$A$13,D164)&gt;0,"Income",IF(COUNTIF(Settings!$A$32:$A$34,D164)&gt;0,"Saving","Spending")))</f>
        <v/>
      </c>
      <c r="G164" s="15"/>
      <c r="H164" s="22" t="str">
        <f aca="false">IF(B164="","",IF(OR(I164=0,INDEX(Settings!$F$6:$F$65,MAX(I164,1))=""),"Uncategorised",INDEX(Settings!$F$6:$F$65,I164)))</f>
        <v/>
      </c>
      <c r="I164" s="22" t="str">
        <f aca="false">IF(B164="","",SUMPRODUCT(MAX((Settings!$E$6:$E$65&lt;&gt;"")*ISNUMBER(SEARCH(Settings!$E$6:$E$65,B164))*(ROW(Settings!$E$6:$E$65)-5))))</f>
        <v/>
      </c>
    </row>
    <row r="165" customFormat="false" ht="15" hidden="false" customHeight="false" outlineLevel="0" collapsed="false">
      <c r="A165" s="19"/>
      <c r="B165" s="15"/>
      <c r="C165" s="20"/>
      <c r="D165" s="21" t="str">
        <f aca="false">IF(B165="","",IF(E165&lt;&gt;"",E165,H165))</f>
        <v/>
      </c>
      <c r="E165" s="15"/>
      <c r="F165" s="21" t="str">
        <f aca="false">IF(D165="","",IF(COUNTIF(Settings!$A$6:$A$13,D165)&gt;0,"Income",IF(COUNTIF(Settings!$A$32:$A$34,D165)&gt;0,"Saving","Spending")))</f>
        <v/>
      </c>
      <c r="G165" s="15"/>
      <c r="H165" s="22" t="str">
        <f aca="false">IF(B165="","",IF(OR(I165=0,INDEX(Settings!$F$6:$F$65,MAX(I165,1))=""),"Uncategorised",INDEX(Settings!$F$6:$F$65,I165)))</f>
        <v/>
      </c>
      <c r="I165" s="22" t="str">
        <f aca="false">IF(B165="","",SUMPRODUCT(MAX((Settings!$E$6:$E$65&lt;&gt;"")*ISNUMBER(SEARCH(Settings!$E$6:$E$65,B165))*(ROW(Settings!$E$6:$E$65)-5))))</f>
        <v/>
      </c>
    </row>
    <row r="166" customFormat="false" ht="15" hidden="false" customHeight="false" outlineLevel="0" collapsed="false">
      <c r="A166" s="19"/>
      <c r="B166" s="15"/>
      <c r="C166" s="20"/>
      <c r="D166" s="21" t="str">
        <f aca="false">IF(B166="","",IF(E166&lt;&gt;"",E166,H166))</f>
        <v/>
      </c>
      <c r="E166" s="15"/>
      <c r="F166" s="21" t="str">
        <f aca="false">IF(D166="","",IF(COUNTIF(Settings!$A$6:$A$13,D166)&gt;0,"Income",IF(COUNTIF(Settings!$A$32:$A$34,D166)&gt;0,"Saving","Spending")))</f>
        <v/>
      </c>
      <c r="G166" s="15"/>
      <c r="H166" s="22" t="str">
        <f aca="false">IF(B166="","",IF(OR(I166=0,INDEX(Settings!$F$6:$F$65,MAX(I166,1))=""),"Uncategorised",INDEX(Settings!$F$6:$F$65,I166)))</f>
        <v/>
      </c>
      <c r="I166" s="22" t="str">
        <f aca="false">IF(B166="","",SUMPRODUCT(MAX((Settings!$E$6:$E$65&lt;&gt;"")*ISNUMBER(SEARCH(Settings!$E$6:$E$65,B166))*(ROW(Settings!$E$6:$E$65)-5))))</f>
        <v/>
      </c>
    </row>
    <row r="167" customFormat="false" ht="15" hidden="false" customHeight="false" outlineLevel="0" collapsed="false">
      <c r="A167" s="19"/>
      <c r="B167" s="15"/>
      <c r="C167" s="20"/>
      <c r="D167" s="21" t="str">
        <f aca="false">IF(B167="","",IF(E167&lt;&gt;"",E167,H167))</f>
        <v/>
      </c>
      <c r="E167" s="15"/>
      <c r="F167" s="21" t="str">
        <f aca="false">IF(D167="","",IF(COUNTIF(Settings!$A$6:$A$13,D167)&gt;0,"Income",IF(COUNTIF(Settings!$A$32:$A$34,D167)&gt;0,"Saving","Spending")))</f>
        <v/>
      </c>
      <c r="G167" s="15"/>
      <c r="H167" s="22" t="str">
        <f aca="false">IF(B167="","",IF(OR(I167=0,INDEX(Settings!$F$6:$F$65,MAX(I167,1))=""),"Uncategorised",INDEX(Settings!$F$6:$F$65,I167)))</f>
        <v/>
      </c>
      <c r="I167" s="22" t="str">
        <f aca="false">IF(B167="","",SUMPRODUCT(MAX((Settings!$E$6:$E$65&lt;&gt;"")*ISNUMBER(SEARCH(Settings!$E$6:$E$65,B167))*(ROW(Settings!$E$6:$E$65)-5))))</f>
        <v/>
      </c>
    </row>
    <row r="168" customFormat="false" ht="15" hidden="false" customHeight="false" outlineLevel="0" collapsed="false">
      <c r="A168" s="19"/>
      <c r="B168" s="15"/>
      <c r="C168" s="20"/>
      <c r="D168" s="21" t="str">
        <f aca="false">IF(B168="","",IF(E168&lt;&gt;"",E168,H168))</f>
        <v/>
      </c>
      <c r="E168" s="15"/>
      <c r="F168" s="21" t="str">
        <f aca="false">IF(D168="","",IF(COUNTIF(Settings!$A$6:$A$13,D168)&gt;0,"Income",IF(COUNTIF(Settings!$A$32:$A$34,D168)&gt;0,"Saving","Spending")))</f>
        <v/>
      </c>
      <c r="G168" s="15"/>
      <c r="H168" s="22" t="str">
        <f aca="false">IF(B168="","",IF(OR(I168=0,INDEX(Settings!$F$6:$F$65,MAX(I168,1))=""),"Uncategorised",INDEX(Settings!$F$6:$F$65,I168)))</f>
        <v/>
      </c>
      <c r="I168" s="22" t="str">
        <f aca="false">IF(B168="","",SUMPRODUCT(MAX((Settings!$E$6:$E$65&lt;&gt;"")*ISNUMBER(SEARCH(Settings!$E$6:$E$65,B168))*(ROW(Settings!$E$6:$E$65)-5))))</f>
        <v/>
      </c>
    </row>
    <row r="169" customFormat="false" ht="15" hidden="false" customHeight="false" outlineLevel="0" collapsed="false">
      <c r="A169" s="19"/>
      <c r="B169" s="15"/>
      <c r="C169" s="20"/>
      <c r="D169" s="21" t="str">
        <f aca="false">IF(B169="","",IF(E169&lt;&gt;"",E169,H169))</f>
        <v/>
      </c>
      <c r="E169" s="15"/>
      <c r="F169" s="21" t="str">
        <f aca="false">IF(D169="","",IF(COUNTIF(Settings!$A$6:$A$13,D169)&gt;0,"Income",IF(COUNTIF(Settings!$A$32:$A$34,D169)&gt;0,"Saving","Spending")))</f>
        <v/>
      </c>
      <c r="G169" s="15"/>
      <c r="H169" s="22" t="str">
        <f aca="false">IF(B169="","",IF(OR(I169=0,INDEX(Settings!$F$6:$F$65,MAX(I169,1))=""),"Uncategorised",INDEX(Settings!$F$6:$F$65,I169)))</f>
        <v/>
      </c>
      <c r="I169" s="22" t="str">
        <f aca="false">IF(B169="","",SUMPRODUCT(MAX((Settings!$E$6:$E$65&lt;&gt;"")*ISNUMBER(SEARCH(Settings!$E$6:$E$65,B169))*(ROW(Settings!$E$6:$E$65)-5))))</f>
        <v/>
      </c>
    </row>
    <row r="170" customFormat="false" ht="15" hidden="false" customHeight="false" outlineLevel="0" collapsed="false">
      <c r="A170" s="19"/>
      <c r="B170" s="15"/>
      <c r="C170" s="20"/>
      <c r="D170" s="21" t="str">
        <f aca="false">IF(B170="","",IF(E170&lt;&gt;"",E170,H170))</f>
        <v/>
      </c>
      <c r="E170" s="15"/>
      <c r="F170" s="21" t="str">
        <f aca="false">IF(D170="","",IF(COUNTIF(Settings!$A$6:$A$13,D170)&gt;0,"Income",IF(COUNTIF(Settings!$A$32:$A$34,D170)&gt;0,"Saving","Spending")))</f>
        <v/>
      </c>
      <c r="G170" s="15"/>
      <c r="H170" s="22" t="str">
        <f aca="false">IF(B170="","",IF(OR(I170=0,INDEX(Settings!$F$6:$F$65,MAX(I170,1))=""),"Uncategorised",INDEX(Settings!$F$6:$F$65,I170)))</f>
        <v/>
      </c>
      <c r="I170" s="22" t="str">
        <f aca="false">IF(B170="","",SUMPRODUCT(MAX((Settings!$E$6:$E$65&lt;&gt;"")*ISNUMBER(SEARCH(Settings!$E$6:$E$65,B170))*(ROW(Settings!$E$6:$E$65)-5))))</f>
        <v/>
      </c>
    </row>
    <row r="171" customFormat="false" ht="15" hidden="false" customHeight="false" outlineLevel="0" collapsed="false">
      <c r="A171" s="19"/>
      <c r="B171" s="15"/>
      <c r="C171" s="20"/>
      <c r="D171" s="21" t="str">
        <f aca="false">IF(B171="","",IF(E171&lt;&gt;"",E171,H171))</f>
        <v/>
      </c>
      <c r="E171" s="15"/>
      <c r="F171" s="21" t="str">
        <f aca="false">IF(D171="","",IF(COUNTIF(Settings!$A$6:$A$13,D171)&gt;0,"Income",IF(COUNTIF(Settings!$A$32:$A$34,D171)&gt;0,"Saving","Spending")))</f>
        <v/>
      </c>
      <c r="G171" s="15"/>
      <c r="H171" s="22" t="str">
        <f aca="false">IF(B171="","",IF(OR(I171=0,INDEX(Settings!$F$6:$F$65,MAX(I171,1))=""),"Uncategorised",INDEX(Settings!$F$6:$F$65,I171)))</f>
        <v/>
      </c>
      <c r="I171" s="22" t="str">
        <f aca="false">IF(B171="","",SUMPRODUCT(MAX((Settings!$E$6:$E$65&lt;&gt;"")*ISNUMBER(SEARCH(Settings!$E$6:$E$65,B171))*(ROW(Settings!$E$6:$E$65)-5))))</f>
        <v/>
      </c>
    </row>
    <row r="172" customFormat="false" ht="15" hidden="false" customHeight="false" outlineLevel="0" collapsed="false">
      <c r="A172" s="19"/>
      <c r="B172" s="15"/>
      <c r="C172" s="20"/>
      <c r="D172" s="21" t="str">
        <f aca="false">IF(B172="","",IF(E172&lt;&gt;"",E172,H172))</f>
        <v/>
      </c>
      <c r="E172" s="15"/>
      <c r="F172" s="21" t="str">
        <f aca="false">IF(D172="","",IF(COUNTIF(Settings!$A$6:$A$13,D172)&gt;0,"Income",IF(COUNTIF(Settings!$A$32:$A$34,D172)&gt;0,"Saving","Spending")))</f>
        <v/>
      </c>
      <c r="G172" s="15"/>
      <c r="H172" s="22" t="str">
        <f aca="false">IF(B172="","",IF(OR(I172=0,INDEX(Settings!$F$6:$F$65,MAX(I172,1))=""),"Uncategorised",INDEX(Settings!$F$6:$F$65,I172)))</f>
        <v/>
      </c>
      <c r="I172" s="22" t="str">
        <f aca="false">IF(B172="","",SUMPRODUCT(MAX((Settings!$E$6:$E$65&lt;&gt;"")*ISNUMBER(SEARCH(Settings!$E$6:$E$65,B172))*(ROW(Settings!$E$6:$E$65)-5))))</f>
        <v/>
      </c>
    </row>
    <row r="173" customFormat="false" ht="15" hidden="false" customHeight="false" outlineLevel="0" collapsed="false">
      <c r="A173" s="19"/>
      <c r="B173" s="15"/>
      <c r="C173" s="20"/>
      <c r="D173" s="21" t="str">
        <f aca="false">IF(B173="","",IF(E173&lt;&gt;"",E173,H173))</f>
        <v/>
      </c>
      <c r="E173" s="15"/>
      <c r="F173" s="21" t="str">
        <f aca="false">IF(D173="","",IF(COUNTIF(Settings!$A$6:$A$13,D173)&gt;0,"Income",IF(COUNTIF(Settings!$A$32:$A$34,D173)&gt;0,"Saving","Spending")))</f>
        <v/>
      </c>
      <c r="G173" s="15"/>
      <c r="H173" s="22" t="str">
        <f aca="false">IF(B173="","",IF(OR(I173=0,INDEX(Settings!$F$6:$F$65,MAX(I173,1))=""),"Uncategorised",INDEX(Settings!$F$6:$F$65,I173)))</f>
        <v/>
      </c>
      <c r="I173" s="22" t="str">
        <f aca="false">IF(B173="","",SUMPRODUCT(MAX((Settings!$E$6:$E$65&lt;&gt;"")*ISNUMBER(SEARCH(Settings!$E$6:$E$65,B173))*(ROW(Settings!$E$6:$E$65)-5))))</f>
        <v/>
      </c>
    </row>
    <row r="174" customFormat="false" ht="15" hidden="false" customHeight="false" outlineLevel="0" collapsed="false">
      <c r="A174" s="19"/>
      <c r="B174" s="15"/>
      <c r="C174" s="20"/>
      <c r="D174" s="21" t="str">
        <f aca="false">IF(B174="","",IF(E174&lt;&gt;"",E174,H174))</f>
        <v/>
      </c>
      <c r="E174" s="15"/>
      <c r="F174" s="21" t="str">
        <f aca="false">IF(D174="","",IF(COUNTIF(Settings!$A$6:$A$13,D174)&gt;0,"Income",IF(COUNTIF(Settings!$A$32:$A$34,D174)&gt;0,"Saving","Spending")))</f>
        <v/>
      </c>
      <c r="G174" s="15"/>
      <c r="H174" s="22" t="str">
        <f aca="false">IF(B174="","",IF(OR(I174=0,INDEX(Settings!$F$6:$F$65,MAX(I174,1))=""),"Uncategorised",INDEX(Settings!$F$6:$F$65,I174)))</f>
        <v/>
      </c>
      <c r="I174" s="22" t="str">
        <f aca="false">IF(B174="","",SUMPRODUCT(MAX((Settings!$E$6:$E$65&lt;&gt;"")*ISNUMBER(SEARCH(Settings!$E$6:$E$65,B174))*(ROW(Settings!$E$6:$E$65)-5))))</f>
        <v/>
      </c>
    </row>
    <row r="175" customFormat="false" ht="15" hidden="false" customHeight="false" outlineLevel="0" collapsed="false">
      <c r="A175" s="19"/>
      <c r="B175" s="15"/>
      <c r="C175" s="20"/>
      <c r="D175" s="21" t="str">
        <f aca="false">IF(B175="","",IF(E175&lt;&gt;"",E175,H175))</f>
        <v/>
      </c>
      <c r="E175" s="15"/>
      <c r="F175" s="21" t="str">
        <f aca="false">IF(D175="","",IF(COUNTIF(Settings!$A$6:$A$13,D175)&gt;0,"Income",IF(COUNTIF(Settings!$A$32:$A$34,D175)&gt;0,"Saving","Spending")))</f>
        <v/>
      </c>
      <c r="G175" s="15"/>
      <c r="H175" s="22" t="str">
        <f aca="false">IF(B175="","",IF(OR(I175=0,INDEX(Settings!$F$6:$F$65,MAX(I175,1))=""),"Uncategorised",INDEX(Settings!$F$6:$F$65,I175)))</f>
        <v/>
      </c>
      <c r="I175" s="22" t="str">
        <f aca="false">IF(B175="","",SUMPRODUCT(MAX((Settings!$E$6:$E$65&lt;&gt;"")*ISNUMBER(SEARCH(Settings!$E$6:$E$65,B175))*(ROW(Settings!$E$6:$E$65)-5))))</f>
        <v/>
      </c>
    </row>
    <row r="176" customFormat="false" ht="15" hidden="false" customHeight="false" outlineLevel="0" collapsed="false">
      <c r="A176" s="19"/>
      <c r="B176" s="15"/>
      <c r="C176" s="20"/>
      <c r="D176" s="21" t="str">
        <f aca="false">IF(B176="","",IF(E176&lt;&gt;"",E176,H176))</f>
        <v/>
      </c>
      <c r="E176" s="15"/>
      <c r="F176" s="21" t="str">
        <f aca="false">IF(D176="","",IF(COUNTIF(Settings!$A$6:$A$13,D176)&gt;0,"Income",IF(COUNTIF(Settings!$A$32:$A$34,D176)&gt;0,"Saving","Spending")))</f>
        <v/>
      </c>
      <c r="G176" s="15"/>
      <c r="H176" s="22" t="str">
        <f aca="false">IF(B176="","",IF(OR(I176=0,INDEX(Settings!$F$6:$F$65,MAX(I176,1))=""),"Uncategorised",INDEX(Settings!$F$6:$F$65,I176)))</f>
        <v/>
      </c>
      <c r="I176" s="22" t="str">
        <f aca="false">IF(B176="","",SUMPRODUCT(MAX((Settings!$E$6:$E$65&lt;&gt;"")*ISNUMBER(SEARCH(Settings!$E$6:$E$65,B176))*(ROW(Settings!$E$6:$E$65)-5))))</f>
        <v/>
      </c>
    </row>
    <row r="177" customFormat="false" ht="15" hidden="false" customHeight="false" outlineLevel="0" collapsed="false">
      <c r="A177" s="19"/>
      <c r="B177" s="15"/>
      <c r="C177" s="20"/>
      <c r="D177" s="21" t="str">
        <f aca="false">IF(B177="","",IF(E177&lt;&gt;"",E177,H177))</f>
        <v/>
      </c>
      <c r="E177" s="15"/>
      <c r="F177" s="21" t="str">
        <f aca="false">IF(D177="","",IF(COUNTIF(Settings!$A$6:$A$13,D177)&gt;0,"Income",IF(COUNTIF(Settings!$A$32:$A$34,D177)&gt;0,"Saving","Spending")))</f>
        <v/>
      </c>
      <c r="G177" s="15"/>
      <c r="H177" s="22" t="str">
        <f aca="false">IF(B177="","",IF(OR(I177=0,INDEX(Settings!$F$6:$F$65,MAX(I177,1))=""),"Uncategorised",INDEX(Settings!$F$6:$F$65,I177)))</f>
        <v/>
      </c>
      <c r="I177" s="22" t="str">
        <f aca="false">IF(B177="","",SUMPRODUCT(MAX((Settings!$E$6:$E$65&lt;&gt;"")*ISNUMBER(SEARCH(Settings!$E$6:$E$65,B177))*(ROW(Settings!$E$6:$E$65)-5))))</f>
        <v/>
      </c>
    </row>
    <row r="178" customFormat="false" ht="15" hidden="false" customHeight="false" outlineLevel="0" collapsed="false">
      <c r="A178" s="19"/>
      <c r="B178" s="15"/>
      <c r="C178" s="20"/>
      <c r="D178" s="21" t="str">
        <f aca="false">IF(B178="","",IF(E178&lt;&gt;"",E178,H178))</f>
        <v/>
      </c>
      <c r="E178" s="15"/>
      <c r="F178" s="21" t="str">
        <f aca="false">IF(D178="","",IF(COUNTIF(Settings!$A$6:$A$13,D178)&gt;0,"Income",IF(COUNTIF(Settings!$A$32:$A$34,D178)&gt;0,"Saving","Spending")))</f>
        <v/>
      </c>
      <c r="G178" s="15"/>
      <c r="H178" s="22" t="str">
        <f aca="false">IF(B178="","",IF(OR(I178=0,INDEX(Settings!$F$6:$F$65,MAX(I178,1))=""),"Uncategorised",INDEX(Settings!$F$6:$F$65,I178)))</f>
        <v/>
      </c>
      <c r="I178" s="22" t="str">
        <f aca="false">IF(B178="","",SUMPRODUCT(MAX((Settings!$E$6:$E$65&lt;&gt;"")*ISNUMBER(SEARCH(Settings!$E$6:$E$65,B178))*(ROW(Settings!$E$6:$E$65)-5))))</f>
        <v/>
      </c>
    </row>
    <row r="179" customFormat="false" ht="15" hidden="false" customHeight="false" outlineLevel="0" collapsed="false">
      <c r="A179" s="19"/>
      <c r="B179" s="15"/>
      <c r="C179" s="20"/>
      <c r="D179" s="21" t="str">
        <f aca="false">IF(B179="","",IF(E179&lt;&gt;"",E179,H179))</f>
        <v/>
      </c>
      <c r="E179" s="15"/>
      <c r="F179" s="21" t="str">
        <f aca="false">IF(D179="","",IF(COUNTIF(Settings!$A$6:$A$13,D179)&gt;0,"Income",IF(COUNTIF(Settings!$A$32:$A$34,D179)&gt;0,"Saving","Spending")))</f>
        <v/>
      </c>
      <c r="G179" s="15"/>
      <c r="H179" s="22" t="str">
        <f aca="false">IF(B179="","",IF(OR(I179=0,INDEX(Settings!$F$6:$F$65,MAX(I179,1))=""),"Uncategorised",INDEX(Settings!$F$6:$F$65,I179)))</f>
        <v/>
      </c>
      <c r="I179" s="22" t="str">
        <f aca="false">IF(B179="","",SUMPRODUCT(MAX((Settings!$E$6:$E$65&lt;&gt;"")*ISNUMBER(SEARCH(Settings!$E$6:$E$65,B179))*(ROW(Settings!$E$6:$E$65)-5))))</f>
        <v/>
      </c>
    </row>
    <row r="180" customFormat="false" ht="15" hidden="false" customHeight="false" outlineLevel="0" collapsed="false">
      <c r="A180" s="19"/>
      <c r="B180" s="15"/>
      <c r="C180" s="20"/>
      <c r="D180" s="21" t="str">
        <f aca="false">IF(B180="","",IF(E180&lt;&gt;"",E180,H180))</f>
        <v/>
      </c>
      <c r="E180" s="15"/>
      <c r="F180" s="21" t="str">
        <f aca="false">IF(D180="","",IF(COUNTIF(Settings!$A$6:$A$13,D180)&gt;0,"Income",IF(COUNTIF(Settings!$A$32:$A$34,D180)&gt;0,"Saving","Spending")))</f>
        <v/>
      </c>
      <c r="G180" s="15"/>
      <c r="H180" s="22" t="str">
        <f aca="false">IF(B180="","",IF(OR(I180=0,INDEX(Settings!$F$6:$F$65,MAX(I180,1))=""),"Uncategorised",INDEX(Settings!$F$6:$F$65,I180)))</f>
        <v/>
      </c>
      <c r="I180" s="22" t="str">
        <f aca="false">IF(B180="","",SUMPRODUCT(MAX((Settings!$E$6:$E$65&lt;&gt;"")*ISNUMBER(SEARCH(Settings!$E$6:$E$65,B180))*(ROW(Settings!$E$6:$E$65)-5))))</f>
        <v/>
      </c>
    </row>
    <row r="181" customFormat="false" ht="15" hidden="false" customHeight="false" outlineLevel="0" collapsed="false">
      <c r="A181" s="19"/>
      <c r="B181" s="15"/>
      <c r="C181" s="20"/>
      <c r="D181" s="21" t="str">
        <f aca="false">IF(B181="","",IF(E181&lt;&gt;"",E181,H181))</f>
        <v/>
      </c>
      <c r="E181" s="15"/>
      <c r="F181" s="21" t="str">
        <f aca="false">IF(D181="","",IF(COUNTIF(Settings!$A$6:$A$13,D181)&gt;0,"Income",IF(COUNTIF(Settings!$A$32:$A$34,D181)&gt;0,"Saving","Spending")))</f>
        <v/>
      </c>
      <c r="G181" s="15"/>
      <c r="H181" s="22" t="str">
        <f aca="false">IF(B181="","",IF(OR(I181=0,INDEX(Settings!$F$6:$F$65,MAX(I181,1))=""),"Uncategorised",INDEX(Settings!$F$6:$F$65,I181)))</f>
        <v/>
      </c>
      <c r="I181" s="22" t="str">
        <f aca="false">IF(B181="","",SUMPRODUCT(MAX((Settings!$E$6:$E$65&lt;&gt;"")*ISNUMBER(SEARCH(Settings!$E$6:$E$65,B181))*(ROW(Settings!$E$6:$E$65)-5))))</f>
        <v/>
      </c>
    </row>
    <row r="182" customFormat="false" ht="15" hidden="false" customHeight="false" outlineLevel="0" collapsed="false">
      <c r="A182" s="19"/>
      <c r="B182" s="15"/>
      <c r="C182" s="20"/>
      <c r="D182" s="21" t="str">
        <f aca="false">IF(B182="","",IF(E182&lt;&gt;"",E182,H182))</f>
        <v/>
      </c>
      <c r="E182" s="15"/>
      <c r="F182" s="21" t="str">
        <f aca="false">IF(D182="","",IF(COUNTIF(Settings!$A$6:$A$13,D182)&gt;0,"Income",IF(COUNTIF(Settings!$A$32:$A$34,D182)&gt;0,"Saving","Spending")))</f>
        <v/>
      </c>
      <c r="G182" s="15"/>
      <c r="H182" s="22" t="str">
        <f aca="false">IF(B182="","",IF(OR(I182=0,INDEX(Settings!$F$6:$F$65,MAX(I182,1))=""),"Uncategorised",INDEX(Settings!$F$6:$F$65,I182)))</f>
        <v/>
      </c>
      <c r="I182" s="22" t="str">
        <f aca="false">IF(B182="","",SUMPRODUCT(MAX((Settings!$E$6:$E$65&lt;&gt;"")*ISNUMBER(SEARCH(Settings!$E$6:$E$65,B182))*(ROW(Settings!$E$6:$E$65)-5))))</f>
        <v/>
      </c>
    </row>
    <row r="183" customFormat="false" ht="15" hidden="false" customHeight="false" outlineLevel="0" collapsed="false">
      <c r="A183" s="19"/>
      <c r="B183" s="15"/>
      <c r="C183" s="20"/>
      <c r="D183" s="21" t="str">
        <f aca="false">IF(B183="","",IF(E183&lt;&gt;"",E183,H183))</f>
        <v/>
      </c>
      <c r="E183" s="15"/>
      <c r="F183" s="21" t="str">
        <f aca="false">IF(D183="","",IF(COUNTIF(Settings!$A$6:$A$13,D183)&gt;0,"Income",IF(COUNTIF(Settings!$A$32:$A$34,D183)&gt;0,"Saving","Spending")))</f>
        <v/>
      </c>
      <c r="G183" s="15"/>
      <c r="H183" s="22" t="str">
        <f aca="false">IF(B183="","",IF(OR(I183=0,INDEX(Settings!$F$6:$F$65,MAX(I183,1))=""),"Uncategorised",INDEX(Settings!$F$6:$F$65,I183)))</f>
        <v/>
      </c>
      <c r="I183" s="22" t="str">
        <f aca="false">IF(B183="","",SUMPRODUCT(MAX((Settings!$E$6:$E$65&lt;&gt;"")*ISNUMBER(SEARCH(Settings!$E$6:$E$65,B183))*(ROW(Settings!$E$6:$E$65)-5))))</f>
        <v/>
      </c>
    </row>
    <row r="184" customFormat="false" ht="15" hidden="false" customHeight="false" outlineLevel="0" collapsed="false">
      <c r="A184" s="19"/>
      <c r="B184" s="15"/>
      <c r="C184" s="20"/>
      <c r="D184" s="21" t="str">
        <f aca="false">IF(B184="","",IF(E184&lt;&gt;"",E184,H184))</f>
        <v/>
      </c>
      <c r="E184" s="15"/>
      <c r="F184" s="21" t="str">
        <f aca="false">IF(D184="","",IF(COUNTIF(Settings!$A$6:$A$13,D184)&gt;0,"Income",IF(COUNTIF(Settings!$A$32:$A$34,D184)&gt;0,"Saving","Spending")))</f>
        <v/>
      </c>
      <c r="G184" s="15"/>
      <c r="H184" s="22" t="str">
        <f aca="false">IF(B184="","",IF(OR(I184=0,INDEX(Settings!$F$6:$F$65,MAX(I184,1))=""),"Uncategorised",INDEX(Settings!$F$6:$F$65,I184)))</f>
        <v/>
      </c>
      <c r="I184" s="22" t="str">
        <f aca="false">IF(B184="","",SUMPRODUCT(MAX((Settings!$E$6:$E$65&lt;&gt;"")*ISNUMBER(SEARCH(Settings!$E$6:$E$65,B184))*(ROW(Settings!$E$6:$E$65)-5))))</f>
        <v/>
      </c>
    </row>
    <row r="185" customFormat="false" ht="15" hidden="false" customHeight="false" outlineLevel="0" collapsed="false">
      <c r="A185" s="19"/>
      <c r="B185" s="15"/>
      <c r="C185" s="20"/>
      <c r="D185" s="21" t="str">
        <f aca="false">IF(B185="","",IF(E185&lt;&gt;"",E185,H185))</f>
        <v/>
      </c>
      <c r="E185" s="15"/>
      <c r="F185" s="21" t="str">
        <f aca="false">IF(D185="","",IF(COUNTIF(Settings!$A$6:$A$13,D185)&gt;0,"Income",IF(COUNTIF(Settings!$A$32:$A$34,D185)&gt;0,"Saving","Spending")))</f>
        <v/>
      </c>
      <c r="G185" s="15"/>
      <c r="H185" s="22" t="str">
        <f aca="false">IF(B185="","",IF(OR(I185=0,INDEX(Settings!$F$6:$F$65,MAX(I185,1))=""),"Uncategorised",INDEX(Settings!$F$6:$F$65,I185)))</f>
        <v/>
      </c>
      <c r="I185" s="22" t="str">
        <f aca="false">IF(B185="","",SUMPRODUCT(MAX((Settings!$E$6:$E$65&lt;&gt;"")*ISNUMBER(SEARCH(Settings!$E$6:$E$65,B185))*(ROW(Settings!$E$6:$E$65)-5))))</f>
        <v/>
      </c>
    </row>
    <row r="186" customFormat="false" ht="15" hidden="false" customHeight="false" outlineLevel="0" collapsed="false">
      <c r="A186" s="19"/>
      <c r="B186" s="15"/>
      <c r="C186" s="20"/>
      <c r="D186" s="21" t="str">
        <f aca="false">IF(B186="","",IF(E186&lt;&gt;"",E186,H186))</f>
        <v/>
      </c>
      <c r="E186" s="15"/>
      <c r="F186" s="21" t="str">
        <f aca="false">IF(D186="","",IF(COUNTIF(Settings!$A$6:$A$13,D186)&gt;0,"Income",IF(COUNTIF(Settings!$A$32:$A$34,D186)&gt;0,"Saving","Spending")))</f>
        <v/>
      </c>
      <c r="G186" s="15"/>
      <c r="H186" s="22" t="str">
        <f aca="false">IF(B186="","",IF(OR(I186=0,INDEX(Settings!$F$6:$F$65,MAX(I186,1))=""),"Uncategorised",INDEX(Settings!$F$6:$F$65,I186)))</f>
        <v/>
      </c>
      <c r="I186" s="22" t="str">
        <f aca="false">IF(B186="","",SUMPRODUCT(MAX((Settings!$E$6:$E$65&lt;&gt;"")*ISNUMBER(SEARCH(Settings!$E$6:$E$65,B186))*(ROW(Settings!$E$6:$E$65)-5))))</f>
        <v/>
      </c>
    </row>
    <row r="187" customFormat="false" ht="15" hidden="false" customHeight="false" outlineLevel="0" collapsed="false">
      <c r="A187" s="19"/>
      <c r="B187" s="15"/>
      <c r="C187" s="20"/>
      <c r="D187" s="21" t="str">
        <f aca="false">IF(B187="","",IF(E187&lt;&gt;"",E187,H187))</f>
        <v/>
      </c>
      <c r="E187" s="15"/>
      <c r="F187" s="21" t="str">
        <f aca="false">IF(D187="","",IF(COUNTIF(Settings!$A$6:$A$13,D187)&gt;0,"Income",IF(COUNTIF(Settings!$A$32:$A$34,D187)&gt;0,"Saving","Spending")))</f>
        <v/>
      </c>
      <c r="G187" s="15"/>
      <c r="H187" s="22" t="str">
        <f aca="false">IF(B187="","",IF(OR(I187=0,INDEX(Settings!$F$6:$F$65,MAX(I187,1))=""),"Uncategorised",INDEX(Settings!$F$6:$F$65,I187)))</f>
        <v/>
      </c>
      <c r="I187" s="22" t="str">
        <f aca="false">IF(B187="","",SUMPRODUCT(MAX((Settings!$E$6:$E$65&lt;&gt;"")*ISNUMBER(SEARCH(Settings!$E$6:$E$65,B187))*(ROW(Settings!$E$6:$E$65)-5))))</f>
        <v/>
      </c>
    </row>
    <row r="188" customFormat="false" ht="15" hidden="false" customHeight="false" outlineLevel="0" collapsed="false">
      <c r="A188" s="19"/>
      <c r="B188" s="15"/>
      <c r="C188" s="20"/>
      <c r="D188" s="21" t="str">
        <f aca="false">IF(B188="","",IF(E188&lt;&gt;"",E188,H188))</f>
        <v/>
      </c>
      <c r="E188" s="15"/>
      <c r="F188" s="21" t="str">
        <f aca="false">IF(D188="","",IF(COUNTIF(Settings!$A$6:$A$13,D188)&gt;0,"Income",IF(COUNTIF(Settings!$A$32:$A$34,D188)&gt;0,"Saving","Spending")))</f>
        <v/>
      </c>
      <c r="G188" s="15"/>
      <c r="H188" s="22" t="str">
        <f aca="false">IF(B188="","",IF(OR(I188=0,INDEX(Settings!$F$6:$F$65,MAX(I188,1))=""),"Uncategorised",INDEX(Settings!$F$6:$F$65,I188)))</f>
        <v/>
      </c>
      <c r="I188" s="22" t="str">
        <f aca="false">IF(B188="","",SUMPRODUCT(MAX((Settings!$E$6:$E$65&lt;&gt;"")*ISNUMBER(SEARCH(Settings!$E$6:$E$65,B188))*(ROW(Settings!$E$6:$E$65)-5))))</f>
        <v/>
      </c>
    </row>
    <row r="189" customFormat="false" ht="15" hidden="false" customHeight="false" outlineLevel="0" collapsed="false">
      <c r="A189" s="19"/>
      <c r="B189" s="15"/>
      <c r="C189" s="20"/>
      <c r="D189" s="21" t="str">
        <f aca="false">IF(B189="","",IF(E189&lt;&gt;"",E189,H189))</f>
        <v/>
      </c>
      <c r="E189" s="15"/>
      <c r="F189" s="21" t="str">
        <f aca="false">IF(D189="","",IF(COUNTIF(Settings!$A$6:$A$13,D189)&gt;0,"Income",IF(COUNTIF(Settings!$A$32:$A$34,D189)&gt;0,"Saving","Spending")))</f>
        <v/>
      </c>
      <c r="G189" s="15"/>
      <c r="H189" s="22" t="str">
        <f aca="false">IF(B189="","",IF(OR(I189=0,INDEX(Settings!$F$6:$F$65,MAX(I189,1))=""),"Uncategorised",INDEX(Settings!$F$6:$F$65,I189)))</f>
        <v/>
      </c>
      <c r="I189" s="22" t="str">
        <f aca="false">IF(B189="","",SUMPRODUCT(MAX((Settings!$E$6:$E$65&lt;&gt;"")*ISNUMBER(SEARCH(Settings!$E$6:$E$65,B189))*(ROW(Settings!$E$6:$E$65)-5))))</f>
        <v/>
      </c>
    </row>
    <row r="190" customFormat="false" ht="15" hidden="false" customHeight="false" outlineLevel="0" collapsed="false">
      <c r="A190" s="19"/>
      <c r="B190" s="15"/>
      <c r="C190" s="20"/>
      <c r="D190" s="21" t="str">
        <f aca="false">IF(B190="","",IF(E190&lt;&gt;"",E190,H190))</f>
        <v/>
      </c>
      <c r="E190" s="15"/>
      <c r="F190" s="21" t="str">
        <f aca="false">IF(D190="","",IF(COUNTIF(Settings!$A$6:$A$13,D190)&gt;0,"Income",IF(COUNTIF(Settings!$A$32:$A$34,D190)&gt;0,"Saving","Spending")))</f>
        <v/>
      </c>
      <c r="G190" s="15"/>
      <c r="H190" s="22" t="str">
        <f aca="false">IF(B190="","",IF(OR(I190=0,INDEX(Settings!$F$6:$F$65,MAX(I190,1))=""),"Uncategorised",INDEX(Settings!$F$6:$F$65,I190)))</f>
        <v/>
      </c>
      <c r="I190" s="22" t="str">
        <f aca="false">IF(B190="","",SUMPRODUCT(MAX((Settings!$E$6:$E$65&lt;&gt;"")*ISNUMBER(SEARCH(Settings!$E$6:$E$65,B190))*(ROW(Settings!$E$6:$E$65)-5))))</f>
        <v/>
      </c>
    </row>
    <row r="191" customFormat="false" ht="15" hidden="false" customHeight="false" outlineLevel="0" collapsed="false">
      <c r="A191" s="19"/>
      <c r="B191" s="15"/>
      <c r="C191" s="20"/>
      <c r="D191" s="21" t="str">
        <f aca="false">IF(B191="","",IF(E191&lt;&gt;"",E191,H191))</f>
        <v/>
      </c>
      <c r="E191" s="15"/>
      <c r="F191" s="21" t="str">
        <f aca="false">IF(D191="","",IF(COUNTIF(Settings!$A$6:$A$13,D191)&gt;0,"Income",IF(COUNTIF(Settings!$A$32:$A$34,D191)&gt;0,"Saving","Spending")))</f>
        <v/>
      </c>
      <c r="G191" s="15"/>
      <c r="H191" s="22" t="str">
        <f aca="false">IF(B191="","",IF(OR(I191=0,INDEX(Settings!$F$6:$F$65,MAX(I191,1))=""),"Uncategorised",INDEX(Settings!$F$6:$F$65,I191)))</f>
        <v/>
      </c>
      <c r="I191" s="22" t="str">
        <f aca="false">IF(B191="","",SUMPRODUCT(MAX((Settings!$E$6:$E$65&lt;&gt;"")*ISNUMBER(SEARCH(Settings!$E$6:$E$65,B191))*(ROW(Settings!$E$6:$E$65)-5))))</f>
        <v/>
      </c>
    </row>
    <row r="192" customFormat="false" ht="15" hidden="false" customHeight="false" outlineLevel="0" collapsed="false">
      <c r="A192" s="19"/>
      <c r="B192" s="15"/>
      <c r="C192" s="20"/>
      <c r="D192" s="21" t="str">
        <f aca="false">IF(B192="","",IF(E192&lt;&gt;"",E192,H192))</f>
        <v/>
      </c>
      <c r="E192" s="15"/>
      <c r="F192" s="21" t="str">
        <f aca="false">IF(D192="","",IF(COUNTIF(Settings!$A$6:$A$13,D192)&gt;0,"Income",IF(COUNTIF(Settings!$A$32:$A$34,D192)&gt;0,"Saving","Spending")))</f>
        <v/>
      </c>
      <c r="G192" s="15"/>
      <c r="H192" s="22" t="str">
        <f aca="false">IF(B192="","",IF(OR(I192=0,INDEX(Settings!$F$6:$F$65,MAX(I192,1))=""),"Uncategorised",INDEX(Settings!$F$6:$F$65,I192)))</f>
        <v/>
      </c>
      <c r="I192" s="22" t="str">
        <f aca="false">IF(B192="","",SUMPRODUCT(MAX((Settings!$E$6:$E$65&lt;&gt;"")*ISNUMBER(SEARCH(Settings!$E$6:$E$65,B192))*(ROW(Settings!$E$6:$E$65)-5))))</f>
        <v/>
      </c>
    </row>
    <row r="193" customFormat="false" ht="15" hidden="false" customHeight="false" outlineLevel="0" collapsed="false">
      <c r="A193" s="19"/>
      <c r="B193" s="15"/>
      <c r="C193" s="20"/>
      <c r="D193" s="21" t="str">
        <f aca="false">IF(B193="","",IF(E193&lt;&gt;"",E193,H193))</f>
        <v/>
      </c>
      <c r="E193" s="15"/>
      <c r="F193" s="21" t="str">
        <f aca="false">IF(D193="","",IF(COUNTIF(Settings!$A$6:$A$13,D193)&gt;0,"Income",IF(COUNTIF(Settings!$A$32:$A$34,D193)&gt;0,"Saving","Spending")))</f>
        <v/>
      </c>
      <c r="G193" s="15"/>
      <c r="H193" s="22" t="str">
        <f aca="false">IF(B193="","",IF(OR(I193=0,INDEX(Settings!$F$6:$F$65,MAX(I193,1))=""),"Uncategorised",INDEX(Settings!$F$6:$F$65,I193)))</f>
        <v/>
      </c>
      <c r="I193" s="22" t="str">
        <f aca="false">IF(B193="","",SUMPRODUCT(MAX((Settings!$E$6:$E$65&lt;&gt;"")*ISNUMBER(SEARCH(Settings!$E$6:$E$65,B193))*(ROW(Settings!$E$6:$E$65)-5))))</f>
        <v/>
      </c>
    </row>
    <row r="194" customFormat="false" ht="15" hidden="false" customHeight="false" outlineLevel="0" collapsed="false">
      <c r="A194" s="19"/>
      <c r="B194" s="15"/>
      <c r="C194" s="20"/>
      <c r="D194" s="21" t="str">
        <f aca="false">IF(B194="","",IF(E194&lt;&gt;"",E194,H194))</f>
        <v/>
      </c>
      <c r="E194" s="15"/>
      <c r="F194" s="21" t="str">
        <f aca="false">IF(D194="","",IF(COUNTIF(Settings!$A$6:$A$13,D194)&gt;0,"Income",IF(COUNTIF(Settings!$A$32:$A$34,D194)&gt;0,"Saving","Spending")))</f>
        <v/>
      </c>
      <c r="G194" s="15"/>
      <c r="H194" s="22" t="str">
        <f aca="false">IF(B194="","",IF(OR(I194=0,INDEX(Settings!$F$6:$F$65,MAX(I194,1))=""),"Uncategorised",INDEX(Settings!$F$6:$F$65,I194)))</f>
        <v/>
      </c>
      <c r="I194" s="22" t="str">
        <f aca="false">IF(B194="","",SUMPRODUCT(MAX((Settings!$E$6:$E$65&lt;&gt;"")*ISNUMBER(SEARCH(Settings!$E$6:$E$65,B194))*(ROW(Settings!$E$6:$E$65)-5))))</f>
        <v/>
      </c>
    </row>
    <row r="195" customFormat="false" ht="15" hidden="false" customHeight="false" outlineLevel="0" collapsed="false">
      <c r="A195" s="19"/>
      <c r="B195" s="15"/>
      <c r="C195" s="20"/>
      <c r="D195" s="21" t="str">
        <f aca="false">IF(B195="","",IF(E195&lt;&gt;"",E195,H195))</f>
        <v/>
      </c>
      <c r="E195" s="15"/>
      <c r="F195" s="21" t="str">
        <f aca="false">IF(D195="","",IF(COUNTIF(Settings!$A$6:$A$13,D195)&gt;0,"Income",IF(COUNTIF(Settings!$A$32:$A$34,D195)&gt;0,"Saving","Spending")))</f>
        <v/>
      </c>
      <c r="G195" s="15"/>
      <c r="H195" s="22" t="str">
        <f aca="false">IF(B195="","",IF(OR(I195=0,INDEX(Settings!$F$6:$F$65,MAX(I195,1))=""),"Uncategorised",INDEX(Settings!$F$6:$F$65,I195)))</f>
        <v/>
      </c>
      <c r="I195" s="22" t="str">
        <f aca="false">IF(B195="","",SUMPRODUCT(MAX((Settings!$E$6:$E$65&lt;&gt;"")*ISNUMBER(SEARCH(Settings!$E$6:$E$65,B195))*(ROW(Settings!$E$6:$E$65)-5))))</f>
        <v/>
      </c>
    </row>
    <row r="196" customFormat="false" ht="15" hidden="false" customHeight="false" outlineLevel="0" collapsed="false">
      <c r="A196" s="19"/>
      <c r="B196" s="15"/>
      <c r="C196" s="20"/>
      <c r="D196" s="21" t="str">
        <f aca="false">IF(B196="","",IF(E196&lt;&gt;"",E196,H196))</f>
        <v/>
      </c>
      <c r="E196" s="15"/>
      <c r="F196" s="21" t="str">
        <f aca="false">IF(D196="","",IF(COUNTIF(Settings!$A$6:$A$13,D196)&gt;0,"Income",IF(COUNTIF(Settings!$A$32:$A$34,D196)&gt;0,"Saving","Spending")))</f>
        <v/>
      </c>
      <c r="G196" s="15"/>
      <c r="H196" s="22" t="str">
        <f aca="false">IF(B196="","",IF(OR(I196=0,INDEX(Settings!$F$6:$F$65,MAX(I196,1))=""),"Uncategorised",INDEX(Settings!$F$6:$F$65,I196)))</f>
        <v/>
      </c>
      <c r="I196" s="22" t="str">
        <f aca="false">IF(B196="","",SUMPRODUCT(MAX((Settings!$E$6:$E$65&lt;&gt;"")*ISNUMBER(SEARCH(Settings!$E$6:$E$65,B196))*(ROW(Settings!$E$6:$E$65)-5))))</f>
        <v/>
      </c>
    </row>
    <row r="197" customFormat="false" ht="15" hidden="false" customHeight="false" outlineLevel="0" collapsed="false">
      <c r="A197" s="19"/>
      <c r="B197" s="15"/>
      <c r="C197" s="20"/>
      <c r="D197" s="21" t="str">
        <f aca="false">IF(B197="","",IF(E197&lt;&gt;"",E197,H197))</f>
        <v/>
      </c>
      <c r="E197" s="15"/>
      <c r="F197" s="21" t="str">
        <f aca="false">IF(D197="","",IF(COUNTIF(Settings!$A$6:$A$13,D197)&gt;0,"Income",IF(COUNTIF(Settings!$A$32:$A$34,D197)&gt;0,"Saving","Spending")))</f>
        <v/>
      </c>
      <c r="G197" s="15"/>
      <c r="H197" s="22" t="str">
        <f aca="false">IF(B197="","",IF(OR(I197=0,INDEX(Settings!$F$6:$F$65,MAX(I197,1))=""),"Uncategorised",INDEX(Settings!$F$6:$F$65,I197)))</f>
        <v/>
      </c>
      <c r="I197" s="22" t="str">
        <f aca="false">IF(B197="","",SUMPRODUCT(MAX((Settings!$E$6:$E$65&lt;&gt;"")*ISNUMBER(SEARCH(Settings!$E$6:$E$65,B197))*(ROW(Settings!$E$6:$E$65)-5))))</f>
        <v/>
      </c>
    </row>
    <row r="198" customFormat="false" ht="15" hidden="false" customHeight="false" outlineLevel="0" collapsed="false">
      <c r="A198" s="19"/>
      <c r="B198" s="15"/>
      <c r="C198" s="20"/>
      <c r="D198" s="21" t="str">
        <f aca="false">IF(B198="","",IF(E198&lt;&gt;"",E198,H198))</f>
        <v/>
      </c>
      <c r="E198" s="15"/>
      <c r="F198" s="21" t="str">
        <f aca="false">IF(D198="","",IF(COUNTIF(Settings!$A$6:$A$13,D198)&gt;0,"Income",IF(COUNTIF(Settings!$A$32:$A$34,D198)&gt;0,"Saving","Spending")))</f>
        <v/>
      </c>
      <c r="G198" s="15"/>
      <c r="H198" s="22" t="str">
        <f aca="false">IF(B198="","",IF(OR(I198=0,INDEX(Settings!$F$6:$F$65,MAX(I198,1))=""),"Uncategorised",INDEX(Settings!$F$6:$F$65,I198)))</f>
        <v/>
      </c>
      <c r="I198" s="22" t="str">
        <f aca="false">IF(B198="","",SUMPRODUCT(MAX((Settings!$E$6:$E$65&lt;&gt;"")*ISNUMBER(SEARCH(Settings!$E$6:$E$65,B198))*(ROW(Settings!$E$6:$E$65)-5))))</f>
        <v/>
      </c>
    </row>
    <row r="199" customFormat="false" ht="15" hidden="false" customHeight="false" outlineLevel="0" collapsed="false">
      <c r="A199" s="19"/>
      <c r="B199" s="15"/>
      <c r="C199" s="20"/>
      <c r="D199" s="21" t="str">
        <f aca="false">IF(B199="","",IF(E199&lt;&gt;"",E199,H199))</f>
        <v/>
      </c>
      <c r="E199" s="15"/>
      <c r="F199" s="21" t="str">
        <f aca="false">IF(D199="","",IF(COUNTIF(Settings!$A$6:$A$13,D199)&gt;0,"Income",IF(COUNTIF(Settings!$A$32:$A$34,D199)&gt;0,"Saving","Spending")))</f>
        <v/>
      </c>
      <c r="G199" s="15"/>
      <c r="H199" s="22" t="str">
        <f aca="false">IF(B199="","",IF(OR(I199=0,INDEX(Settings!$F$6:$F$65,MAX(I199,1))=""),"Uncategorised",INDEX(Settings!$F$6:$F$65,I199)))</f>
        <v/>
      </c>
      <c r="I199" s="22" t="str">
        <f aca="false">IF(B199="","",SUMPRODUCT(MAX((Settings!$E$6:$E$65&lt;&gt;"")*ISNUMBER(SEARCH(Settings!$E$6:$E$65,B199))*(ROW(Settings!$E$6:$E$65)-5))))</f>
        <v/>
      </c>
    </row>
    <row r="200" customFormat="false" ht="15" hidden="false" customHeight="false" outlineLevel="0" collapsed="false">
      <c r="A200" s="19"/>
      <c r="B200" s="15"/>
      <c r="C200" s="20"/>
      <c r="D200" s="21" t="str">
        <f aca="false">IF(B200="","",IF(E200&lt;&gt;"",E200,H200))</f>
        <v/>
      </c>
      <c r="E200" s="15"/>
      <c r="F200" s="21" t="str">
        <f aca="false">IF(D200="","",IF(COUNTIF(Settings!$A$6:$A$13,D200)&gt;0,"Income",IF(COUNTIF(Settings!$A$32:$A$34,D200)&gt;0,"Saving","Spending")))</f>
        <v/>
      </c>
      <c r="G200" s="15"/>
      <c r="H200" s="22" t="str">
        <f aca="false">IF(B200="","",IF(OR(I200=0,INDEX(Settings!$F$6:$F$65,MAX(I200,1))=""),"Uncategorised",INDEX(Settings!$F$6:$F$65,I200)))</f>
        <v/>
      </c>
      <c r="I200" s="22" t="str">
        <f aca="false">IF(B200="","",SUMPRODUCT(MAX((Settings!$E$6:$E$65&lt;&gt;"")*ISNUMBER(SEARCH(Settings!$E$6:$E$65,B200))*(ROW(Settings!$E$6:$E$65)-5))))</f>
        <v/>
      </c>
    </row>
    <row r="201" customFormat="false" ht="15" hidden="false" customHeight="false" outlineLevel="0" collapsed="false">
      <c r="A201" s="19"/>
      <c r="B201" s="15"/>
      <c r="C201" s="20"/>
      <c r="D201" s="21" t="str">
        <f aca="false">IF(B201="","",IF(E201&lt;&gt;"",E201,H201))</f>
        <v/>
      </c>
      <c r="E201" s="15"/>
      <c r="F201" s="21" t="str">
        <f aca="false">IF(D201="","",IF(COUNTIF(Settings!$A$6:$A$13,D201)&gt;0,"Income",IF(COUNTIF(Settings!$A$32:$A$34,D201)&gt;0,"Saving","Spending")))</f>
        <v/>
      </c>
      <c r="G201" s="15"/>
      <c r="H201" s="22" t="str">
        <f aca="false">IF(B201="","",IF(OR(I201=0,INDEX(Settings!$F$6:$F$65,MAX(I201,1))=""),"Uncategorised",INDEX(Settings!$F$6:$F$65,I201)))</f>
        <v/>
      </c>
      <c r="I201" s="22" t="str">
        <f aca="false">IF(B201="","",SUMPRODUCT(MAX((Settings!$E$6:$E$65&lt;&gt;"")*ISNUMBER(SEARCH(Settings!$E$6:$E$65,B201))*(ROW(Settings!$E$6:$E$65)-5))))</f>
        <v/>
      </c>
    </row>
    <row r="202" customFormat="false" ht="15" hidden="false" customHeight="false" outlineLevel="0" collapsed="false">
      <c r="A202" s="19"/>
      <c r="B202" s="15"/>
      <c r="C202" s="20"/>
      <c r="D202" s="21" t="str">
        <f aca="false">IF(B202="","",IF(E202&lt;&gt;"",E202,H202))</f>
        <v/>
      </c>
      <c r="E202" s="15"/>
      <c r="F202" s="21" t="str">
        <f aca="false">IF(D202="","",IF(COUNTIF(Settings!$A$6:$A$13,D202)&gt;0,"Income",IF(COUNTIF(Settings!$A$32:$A$34,D202)&gt;0,"Saving","Spending")))</f>
        <v/>
      </c>
      <c r="G202" s="15"/>
      <c r="H202" s="22" t="str">
        <f aca="false">IF(B202="","",IF(OR(I202=0,INDEX(Settings!$F$6:$F$65,MAX(I202,1))=""),"Uncategorised",INDEX(Settings!$F$6:$F$65,I202)))</f>
        <v/>
      </c>
      <c r="I202" s="22" t="str">
        <f aca="false">IF(B202="","",SUMPRODUCT(MAX((Settings!$E$6:$E$65&lt;&gt;"")*ISNUMBER(SEARCH(Settings!$E$6:$E$65,B202))*(ROW(Settings!$E$6:$E$65)-5))))</f>
        <v/>
      </c>
    </row>
    <row r="203" customFormat="false" ht="15" hidden="false" customHeight="false" outlineLevel="0" collapsed="false">
      <c r="A203" s="19"/>
      <c r="B203" s="15"/>
      <c r="C203" s="20"/>
      <c r="D203" s="21" t="str">
        <f aca="false">IF(B203="","",IF(E203&lt;&gt;"",E203,H203))</f>
        <v/>
      </c>
      <c r="E203" s="15"/>
      <c r="F203" s="21" t="str">
        <f aca="false">IF(D203="","",IF(COUNTIF(Settings!$A$6:$A$13,D203)&gt;0,"Income",IF(COUNTIF(Settings!$A$32:$A$34,D203)&gt;0,"Saving","Spending")))</f>
        <v/>
      </c>
      <c r="G203" s="15"/>
      <c r="H203" s="22" t="str">
        <f aca="false">IF(B203="","",IF(OR(I203=0,INDEX(Settings!$F$6:$F$65,MAX(I203,1))=""),"Uncategorised",INDEX(Settings!$F$6:$F$65,I203)))</f>
        <v/>
      </c>
      <c r="I203" s="22" t="str">
        <f aca="false">IF(B203="","",SUMPRODUCT(MAX((Settings!$E$6:$E$65&lt;&gt;"")*ISNUMBER(SEARCH(Settings!$E$6:$E$65,B203))*(ROW(Settings!$E$6:$E$65)-5))))</f>
        <v/>
      </c>
    </row>
    <row r="204" customFormat="false" ht="15" hidden="false" customHeight="false" outlineLevel="0" collapsed="false">
      <c r="A204" s="19"/>
      <c r="B204" s="15"/>
      <c r="C204" s="20"/>
      <c r="D204" s="21" t="str">
        <f aca="false">IF(B204="","",IF(E204&lt;&gt;"",E204,H204))</f>
        <v/>
      </c>
      <c r="E204" s="15"/>
      <c r="F204" s="21" t="str">
        <f aca="false">IF(D204="","",IF(COUNTIF(Settings!$A$6:$A$13,D204)&gt;0,"Income",IF(COUNTIF(Settings!$A$32:$A$34,D204)&gt;0,"Saving","Spending")))</f>
        <v/>
      </c>
      <c r="G204" s="15"/>
      <c r="H204" s="22" t="str">
        <f aca="false">IF(B204="","",IF(OR(I204=0,INDEX(Settings!$F$6:$F$65,MAX(I204,1))=""),"Uncategorised",INDEX(Settings!$F$6:$F$65,I204)))</f>
        <v/>
      </c>
      <c r="I204" s="22" t="str">
        <f aca="false">IF(B204="","",SUMPRODUCT(MAX((Settings!$E$6:$E$65&lt;&gt;"")*ISNUMBER(SEARCH(Settings!$E$6:$E$65,B204))*(ROW(Settings!$E$6:$E$65)-5))))</f>
        <v/>
      </c>
    </row>
    <row r="205" customFormat="false" ht="15" hidden="false" customHeight="false" outlineLevel="0" collapsed="false">
      <c r="A205" s="19"/>
      <c r="B205" s="15"/>
      <c r="C205" s="20"/>
      <c r="D205" s="21" t="str">
        <f aca="false">IF(B205="","",IF(E205&lt;&gt;"",E205,H205))</f>
        <v/>
      </c>
      <c r="E205" s="15"/>
      <c r="F205" s="21" t="str">
        <f aca="false">IF(D205="","",IF(COUNTIF(Settings!$A$6:$A$13,D205)&gt;0,"Income",IF(COUNTIF(Settings!$A$32:$A$34,D205)&gt;0,"Saving","Spending")))</f>
        <v/>
      </c>
      <c r="G205" s="15"/>
      <c r="H205" s="22" t="str">
        <f aca="false">IF(B205="","",IF(OR(I205=0,INDEX(Settings!$F$6:$F$65,MAX(I205,1))=""),"Uncategorised",INDEX(Settings!$F$6:$F$65,I205)))</f>
        <v/>
      </c>
      <c r="I205" s="22" t="str">
        <f aca="false">IF(B205="","",SUMPRODUCT(MAX((Settings!$E$6:$E$65&lt;&gt;"")*ISNUMBER(SEARCH(Settings!$E$6:$E$65,B205))*(ROW(Settings!$E$6:$E$65)-5))))</f>
        <v/>
      </c>
    </row>
    <row r="206" customFormat="false" ht="15" hidden="false" customHeight="false" outlineLevel="0" collapsed="false">
      <c r="A206" s="19"/>
      <c r="B206" s="15"/>
      <c r="C206" s="20"/>
      <c r="D206" s="21" t="str">
        <f aca="false">IF(B206="","",IF(E206&lt;&gt;"",E206,H206))</f>
        <v/>
      </c>
      <c r="E206" s="15"/>
      <c r="F206" s="21" t="str">
        <f aca="false">IF(D206="","",IF(COUNTIF(Settings!$A$6:$A$13,D206)&gt;0,"Income",IF(COUNTIF(Settings!$A$32:$A$34,D206)&gt;0,"Saving","Spending")))</f>
        <v/>
      </c>
      <c r="G206" s="15"/>
      <c r="H206" s="22" t="str">
        <f aca="false">IF(B206="","",IF(OR(I206=0,INDEX(Settings!$F$6:$F$65,MAX(I206,1))=""),"Uncategorised",INDEX(Settings!$F$6:$F$65,I206)))</f>
        <v/>
      </c>
      <c r="I206" s="22" t="str">
        <f aca="false">IF(B206="","",SUMPRODUCT(MAX((Settings!$E$6:$E$65&lt;&gt;"")*ISNUMBER(SEARCH(Settings!$E$6:$E$65,B206))*(ROW(Settings!$E$6:$E$65)-5))))</f>
        <v/>
      </c>
    </row>
    <row r="207" customFormat="false" ht="15" hidden="false" customHeight="false" outlineLevel="0" collapsed="false">
      <c r="A207" s="19"/>
      <c r="B207" s="15"/>
      <c r="C207" s="20"/>
      <c r="D207" s="21" t="str">
        <f aca="false">IF(B207="","",IF(E207&lt;&gt;"",E207,H207))</f>
        <v/>
      </c>
      <c r="E207" s="15"/>
      <c r="F207" s="21" t="str">
        <f aca="false">IF(D207="","",IF(COUNTIF(Settings!$A$6:$A$13,D207)&gt;0,"Income",IF(COUNTIF(Settings!$A$32:$A$34,D207)&gt;0,"Saving","Spending")))</f>
        <v/>
      </c>
      <c r="G207" s="15"/>
      <c r="H207" s="22" t="str">
        <f aca="false">IF(B207="","",IF(OR(I207=0,INDEX(Settings!$F$6:$F$65,MAX(I207,1))=""),"Uncategorised",INDEX(Settings!$F$6:$F$65,I207)))</f>
        <v/>
      </c>
      <c r="I207" s="22" t="str">
        <f aca="false">IF(B207="","",SUMPRODUCT(MAX((Settings!$E$6:$E$65&lt;&gt;"")*ISNUMBER(SEARCH(Settings!$E$6:$E$65,B207))*(ROW(Settings!$E$6:$E$65)-5))))</f>
        <v/>
      </c>
    </row>
    <row r="208" customFormat="false" ht="15" hidden="false" customHeight="false" outlineLevel="0" collapsed="false">
      <c r="A208" s="19"/>
      <c r="B208" s="15"/>
      <c r="C208" s="20"/>
      <c r="D208" s="21" t="str">
        <f aca="false">IF(B208="","",IF(E208&lt;&gt;"",E208,H208))</f>
        <v/>
      </c>
      <c r="E208" s="15"/>
      <c r="F208" s="21" t="str">
        <f aca="false">IF(D208="","",IF(COUNTIF(Settings!$A$6:$A$13,D208)&gt;0,"Income",IF(COUNTIF(Settings!$A$32:$A$34,D208)&gt;0,"Saving","Spending")))</f>
        <v/>
      </c>
      <c r="G208" s="15"/>
      <c r="H208" s="22" t="str">
        <f aca="false">IF(B208="","",IF(OR(I208=0,INDEX(Settings!$F$6:$F$65,MAX(I208,1))=""),"Uncategorised",INDEX(Settings!$F$6:$F$65,I208)))</f>
        <v/>
      </c>
      <c r="I208" s="22" t="str">
        <f aca="false">IF(B208="","",SUMPRODUCT(MAX((Settings!$E$6:$E$65&lt;&gt;"")*ISNUMBER(SEARCH(Settings!$E$6:$E$65,B208))*(ROW(Settings!$E$6:$E$65)-5))))</f>
        <v/>
      </c>
    </row>
    <row r="209" customFormat="false" ht="15" hidden="false" customHeight="false" outlineLevel="0" collapsed="false">
      <c r="A209" s="19"/>
      <c r="B209" s="15"/>
      <c r="C209" s="20"/>
      <c r="D209" s="21" t="str">
        <f aca="false">IF(B209="","",IF(E209&lt;&gt;"",E209,H209))</f>
        <v/>
      </c>
      <c r="E209" s="15"/>
      <c r="F209" s="21" t="str">
        <f aca="false">IF(D209="","",IF(COUNTIF(Settings!$A$6:$A$13,D209)&gt;0,"Income",IF(COUNTIF(Settings!$A$32:$A$34,D209)&gt;0,"Saving","Spending")))</f>
        <v/>
      </c>
      <c r="G209" s="15"/>
      <c r="H209" s="22" t="str">
        <f aca="false">IF(B209="","",IF(OR(I209=0,INDEX(Settings!$F$6:$F$65,MAX(I209,1))=""),"Uncategorised",INDEX(Settings!$F$6:$F$65,I209)))</f>
        <v/>
      </c>
      <c r="I209" s="22" t="str">
        <f aca="false">IF(B209="","",SUMPRODUCT(MAX((Settings!$E$6:$E$65&lt;&gt;"")*ISNUMBER(SEARCH(Settings!$E$6:$E$65,B209))*(ROW(Settings!$E$6:$E$65)-5))))</f>
        <v/>
      </c>
    </row>
    <row r="210" customFormat="false" ht="15" hidden="false" customHeight="false" outlineLevel="0" collapsed="false">
      <c r="A210" s="19"/>
      <c r="B210" s="15"/>
      <c r="C210" s="20"/>
      <c r="D210" s="21" t="str">
        <f aca="false">IF(B210="","",IF(E210&lt;&gt;"",E210,H210))</f>
        <v/>
      </c>
      <c r="E210" s="15"/>
      <c r="F210" s="21" t="str">
        <f aca="false">IF(D210="","",IF(COUNTIF(Settings!$A$6:$A$13,D210)&gt;0,"Income",IF(COUNTIF(Settings!$A$32:$A$34,D210)&gt;0,"Saving","Spending")))</f>
        <v/>
      </c>
      <c r="G210" s="15"/>
      <c r="H210" s="22" t="str">
        <f aca="false">IF(B210="","",IF(OR(I210=0,INDEX(Settings!$F$6:$F$65,MAX(I210,1))=""),"Uncategorised",INDEX(Settings!$F$6:$F$65,I210)))</f>
        <v/>
      </c>
      <c r="I210" s="22" t="str">
        <f aca="false">IF(B210="","",SUMPRODUCT(MAX((Settings!$E$6:$E$65&lt;&gt;"")*ISNUMBER(SEARCH(Settings!$E$6:$E$65,B210))*(ROW(Settings!$E$6:$E$65)-5))))</f>
        <v/>
      </c>
    </row>
    <row r="211" customFormat="false" ht="15" hidden="false" customHeight="false" outlineLevel="0" collapsed="false">
      <c r="A211" s="19"/>
      <c r="B211" s="15"/>
      <c r="C211" s="20"/>
      <c r="D211" s="21" t="str">
        <f aca="false">IF(B211="","",IF(E211&lt;&gt;"",E211,H211))</f>
        <v/>
      </c>
      <c r="E211" s="15"/>
      <c r="F211" s="21" t="str">
        <f aca="false">IF(D211="","",IF(COUNTIF(Settings!$A$6:$A$13,D211)&gt;0,"Income",IF(COUNTIF(Settings!$A$32:$A$34,D211)&gt;0,"Saving","Spending")))</f>
        <v/>
      </c>
      <c r="G211" s="15"/>
      <c r="H211" s="22" t="str">
        <f aca="false">IF(B211="","",IF(OR(I211=0,INDEX(Settings!$F$6:$F$65,MAX(I211,1))=""),"Uncategorised",INDEX(Settings!$F$6:$F$65,I211)))</f>
        <v/>
      </c>
      <c r="I211" s="22" t="str">
        <f aca="false">IF(B211="","",SUMPRODUCT(MAX((Settings!$E$6:$E$65&lt;&gt;"")*ISNUMBER(SEARCH(Settings!$E$6:$E$65,B211))*(ROW(Settings!$E$6:$E$65)-5))))</f>
        <v/>
      </c>
    </row>
    <row r="212" customFormat="false" ht="15" hidden="false" customHeight="false" outlineLevel="0" collapsed="false">
      <c r="A212" s="19"/>
      <c r="B212" s="15"/>
      <c r="C212" s="20"/>
      <c r="D212" s="21" t="str">
        <f aca="false">IF(B212="","",IF(E212&lt;&gt;"",E212,H212))</f>
        <v/>
      </c>
      <c r="E212" s="15"/>
      <c r="F212" s="21" t="str">
        <f aca="false">IF(D212="","",IF(COUNTIF(Settings!$A$6:$A$13,D212)&gt;0,"Income",IF(COUNTIF(Settings!$A$32:$A$34,D212)&gt;0,"Saving","Spending")))</f>
        <v/>
      </c>
      <c r="G212" s="15"/>
      <c r="H212" s="22" t="str">
        <f aca="false">IF(B212="","",IF(OR(I212=0,INDEX(Settings!$F$6:$F$65,MAX(I212,1))=""),"Uncategorised",INDEX(Settings!$F$6:$F$65,I212)))</f>
        <v/>
      </c>
      <c r="I212" s="22" t="str">
        <f aca="false">IF(B212="","",SUMPRODUCT(MAX((Settings!$E$6:$E$65&lt;&gt;"")*ISNUMBER(SEARCH(Settings!$E$6:$E$65,B212))*(ROW(Settings!$E$6:$E$65)-5))))</f>
        <v/>
      </c>
    </row>
    <row r="213" customFormat="false" ht="15" hidden="false" customHeight="false" outlineLevel="0" collapsed="false">
      <c r="A213" s="19"/>
      <c r="B213" s="15"/>
      <c r="C213" s="20"/>
      <c r="D213" s="21" t="str">
        <f aca="false">IF(B213="","",IF(E213&lt;&gt;"",E213,H213))</f>
        <v/>
      </c>
      <c r="E213" s="15"/>
      <c r="F213" s="21" t="str">
        <f aca="false">IF(D213="","",IF(COUNTIF(Settings!$A$6:$A$13,D213)&gt;0,"Income",IF(COUNTIF(Settings!$A$32:$A$34,D213)&gt;0,"Saving","Spending")))</f>
        <v/>
      </c>
      <c r="G213" s="15"/>
      <c r="H213" s="22" t="str">
        <f aca="false">IF(B213="","",IF(OR(I213=0,INDEX(Settings!$F$6:$F$65,MAX(I213,1))=""),"Uncategorised",INDEX(Settings!$F$6:$F$65,I213)))</f>
        <v/>
      </c>
      <c r="I213" s="22" t="str">
        <f aca="false">IF(B213="","",SUMPRODUCT(MAX((Settings!$E$6:$E$65&lt;&gt;"")*ISNUMBER(SEARCH(Settings!$E$6:$E$65,B213))*(ROW(Settings!$E$6:$E$65)-5))))</f>
        <v/>
      </c>
    </row>
    <row r="214" customFormat="false" ht="15" hidden="false" customHeight="false" outlineLevel="0" collapsed="false">
      <c r="A214" s="19"/>
      <c r="B214" s="15"/>
      <c r="C214" s="20"/>
      <c r="D214" s="21" t="str">
        <f aca="false">IF(B214="","",IF(E214&lt;&gt;"",E214,H214))</f>
        <v/>
      </c>
      <c r="E214" s="15"/>
      <c r="F214" s="21" t="str">
        <f aca="false">IF(D214="","",IF(COUNTIF(Settings!$A$6:$A$13,D214)&gt;0,"Income",IF(COUNTIF(Settings!$A$32:$A$34,D214)&gt;0,"Saving","Spending")))</f>
        <v/>
      </c>
      <c r="G214" s="15"/>
      <c r="H214" s="22" t="str">
        <f aca="false">IF(B214="","",IF(OR(I214=0,INDEX(Settings!$F$6:$F$65,MAX(I214,1))=""),"Uncategorised",INDEX(Settings!$F$6:$F$65,I214)))</f>
        <v/>
      </c>
      <c r="I214" s="22" t="str">
        <f aca="false">IF(B214="","",SUMPRODUCT(MAX((Settings!$E$6:$E$65&lt;&gt;"")*ISNUMBER(SEARCH(Settings!$E$6:$E$65,B214))*(ROW(Settings!$E$6:$E$65)-5))))</f>
        <v/>
      </c>
    </row>
    <row r="215" customFormat="false" ht="15" hidden="false" customHeight="false" outlineLevel="0" collapsed="false">
      <c r="A215" s="19"/>
      <c r="B215" s="15"/>
      <c r="C215" s="20"/>
      <c r="D215" s="21" t="str">
        <f aca="false">IF(B215="","",IF(E215&lt;&gt;"",E215,H215))</f>
        <v/>
      </c>
      <c r="E215" s="15"/>
      <c r="F215" s="21" t="str">
        <f aca="false">IF(D215="","",IF(COUNTIF(Settings!$A$6:$A$13,D215)&gt;0,"Income",IF(COUNTIF(Settings!$A$32:$A$34,D215)&gt;0,"Saving","Spending")))</f>
        <v/>
      </c>
      <c r="G215" s="15"/>
      <c r="H215" s="22" t="str">
        <f aca="false">IF(B215="","",IF(OR(I215=0,INDEX(Settings!$F$6:$F$65,MAX(I215,1))=""),"Uncategorised",INDEX(Settings!$F$6:$F$65,I215)))</f>
        <v/>
      </c>
      <c r="I215" s="22" t="str">
        <f aca="false">IF(B215="","",SUMPRODUCT(MAX((Settings!$E$6:$E$65&lt;&gt;"")*ISNUMBER(SEARCH(Settings!$E$6:$E$65,B215))*(ROW(Settings!$E$6:$E$65)-5))))</f>
        <v/>
      </c>
    </row>
    <row r="216" customFormat="false" ht="15" hidden="false" customHeight="false" outlineLevel="0" collapsed="false">
      <c r="A216" s="19"/>
      <c r="B216" s="15"/>
      <c r="C216" s="20"/>
      <c r="D216" s="21" t="str">
        <f aca="false">IF(B216="","",IF(E216&lt;&gt;"",E216,H216))</f>
        <v/>
      </c>
      <c r="E216" s="15"/>
      <c r="F216" s="21" t="str">
        <f aca="false">IF(D216="","",IF(COUNTIF(Settings!$A$6:$A$13,D216)&gt;0,"Income",IF(COUNTIF(Settings!$A$32:$A$34,D216)&gt;0,"Saving","Spending")))</f>
        <v/>
      </c>
      <c r="G216" s="15"/>
      <c r="H216" s="22" t="str">
        <f aca="false">IF(B216="","",IF(OR(I216=0,INDEX(Settings!$F$6:$F$65,MAX(I216,1))=""),"Uncategorised",INDEX(Settings!$F$6:$F$65,I216)))</f>
        <v/>
      </c>
      <c r="I216" s="22" t="str">
        <f aca="false">IF(B216="","",SUMPRODUCT(MAX((Settings!$E$6:$E$65&lt;&gt;"")*ISNUMBER(SEARCH(Settings!$E$6:$E$65,B216))*(ROW(Settings!$E$6:$E$65)-5))))</f>
        <v/>
      </c>
    </row>
    <row r="217" customFormat="false" ht="15" hidden="false" customHeight="false" outlineLevel="0" collapsed="false">
      <c r="A217" s="19"/>
      <c r="B217" s="15"/>
      <c r="C217" s="20"/>
      <c r="D217" s="21" t="str">
        <f aca="false">IF(B217="","",IF(E217&lt;&gt;"",E217,H217))</f>
        <v/>
      </c>
      <c r="E217" s="15"/>
      <c r="F217" s="21" t="str">
        <f aca="false">IF(D217="","",IF(COUNTIF(Settings!$A$6:$A$13,D217)&gt;0,"Income",IF(COUNTIF(Settings!$A$32:$A$34,D217)&gt;0,"Saving","Spending")))</f>
        <v/>
      </c>
      <c r="G217" s="15"/>
      <c r="H217" s="22" t="str">
        <f aca="false">IF(B217="","",IF(OR(I217=0,INDEX(Settings!$F$6:$F$65,MAX(I217,1))=""),"Uncategorised",INDEX(Settings!$F$6:$F$65,I217)))</f>
        <v/>
      </c>
      <c r="I217" s="22" t="str">
        <f aca="false">IF(B217="","",SUMPRODUCT(MAX((Settings!$E$6:$E$65&lt;&gt;"")*ISNUMBER(SEARCH(Settings!$E$6:$E$65,B217))*(ROW(Settings!$E$6:$E$65)-5))))</f>
        <v/>
      </c>
    </row>
    <row r="218" customFormat="false" ht="15" hidden="false" customHeight="false" outlineLevel="0" collapsed="false">
      <c r="A218" s="19"/>
      <c r="B218" s="15"/>
      <c r="C218" s="20"/>
      <c r="D218" s="21" t="str">
        <f aca="false">IF(B218="","",IF(E218&lt;&gt;"",E218,H218))</f>
        <v/>
      </c>
      <c r="E218" s="15"/>
      <c r="F218" s="21" t="str">
        <f aca="false">IF(D218="","",IF(COUNTIF(Settings!$A$6:$A$13,D218)&gt;0,"Income",IF(COUNTIF(Settings!$A$32:$A$34,D218)&gt;0,"Saving","Spending")))</f>
        <v/>
      </c>
      <c r="G218" s="15"/>
      <c r="H218" s="22" t="str">
        <f aca="false">IF(B218="","",IF(OR(I218=0,INDEX(Settings!$F$6:$F$65,MAX(I218,1))=""),"Uncategorised",INDEX(Settings!$F$6:$F$65,I218)))</f>
        <v/>
      </c>
      <c r="I218" s="22" t="str">
        <f aca="false">IF(B218="","",SUMPRODUCT(MAX((Settings!$E$6:$E$65&lt;&gt;"")*ISNUMBER(SEARCH(Settings!$E$6:$E$65,B218))*(ROW(Settings!$E$6:$E$65)-5))))</f>
        <v/>
      </c>
    </row>
    <row r="219" customFormat="false" ht="15" hidden="false" customHeight="false" outlineLevel="0" collapsed="false">
      <c r="A219" s="19"/>
      <c r="B219" s="15"/>
      <c r="C219" s="20"/>
      <c r="D219" s="21" t="str">
        <f aca="false">IF(B219="","",IF(E219&lt;&gt;"",E219,H219))</f>
        <v/>
      </c>
      <c r="E219" s="15"/>
      <c r="F219" s="21" t="str">
        <f aca="false">IF(D219="","",IF(COUNTIF(Settings!$A$6:$A$13,D219)&gt;0,"Income",IF(COUNTIF(Settings!$A$32:$A$34,D219)&gt;0,"Saving","Spending")))</f>
        <v/>
      </c>
      <c r="G219" s="15"/>
      <c r="H219" s="22" t="str">
        <f aca="false">IF(B219="","",IF(OR(I219=0,INDEX(Settings!$F$6:$F$65,MAX(I219,1))=""),"Uncategorised",INDEX(Settings!$F$6:$F$65,I219)))</f>
        <v/>
      </c>
      <c r="I219" s="22" t="str">
        <f aca="false">IF(B219="","",SUMPRODUCT(MAX((Settings!$E$6:$E$65&lt;&gt;"")*ISNUMBER(SEARCH(Settings!$E$6:$E$65,B219))*(ROW(Settings!$E$6:$E$65)-5))))</f>
        <v/>
      </c>
    </row>
    <row r="220" customFormat="false" ht="15" hidden="false" customHeight="false" outlineLevel="0" collapsed="false">
      <c r="A220" s="19"/>
      <c r="B220" s="15"/>
      <c r="C220" s="20"/>
      <c r="D220" s="21" t="str">
        <f aca="false">IF(B220="","",IF(E220&lt;&gt;"",E220,H220))</f>
        <v/>
      </c>
      <c r="E220" s="15"/>
      <c r="F220" s="21" t="str">
        <f aca="false">IF(D220="","",IF(COUNTIF(Settings!$A$6:$A$13,D220)&gt;0,"Income",IF(COUNTIF(Settings!$A$32:$A$34,D220)&gt;0,"Saving","Spending")))</f>
        <v/>
      </c>
      <c r="G220" s="15"/>
      <c r="H220" s="22" t="str">
        <f aca="false">IF(B220="","",IF(OR(I220=0,INDEX(Settings!$F$6:$F$65,MAX(I220,1))=""),"Uncategorised",INDEX(Settings!$F$6:$F$65,I220)))</f>
        <v/>
      </c>
      <c r="I220" s="22" t="str">
        <f aca="false">IF(B220="","",SUMPRODUCT(MAX((Settings!$E$6:$E$65&lt;&gt;"")*ISNUMBER(SEARCH(Settings!$E$6:$E$65,B220))*(ROW(Settings!$E$6:$E$65)-5))))</f>
        <v/>
      </c>
    </row>
    <row r="221" customFormat="false" ht="15" hidden="false" customHeight="false" outlineLevel="0" collapsed="false">
      <c r="A221" s="19"/>
      <c r="B221" s="15"/>
      <c r="C221" s="20"/>
      <c r="D221" s="21" t="str">
        <f aca="false">IF(B221="","",IF(E221&lt;&gt;"",E221,H221))</f>
        <v/>
      </c>
      <c r="E221" s="15"/>
      <c r="F221" s="21" t="str">
        <f aca="false">IF(D221="","",IF(COUNTIF(Settings!$A$6:$A$13,D221)&gt;0,"Income",IF(COUNTIF(Settings!$A$32:$A$34,D221)&gt;0,"Saving","Spending")))</f>
        <v/>
      </c>
      <c r="G221" s="15"/>
      <c r="H221" s="22" t="str">
        <f aca="false">IF(B221="","",IF(OR(I221=0,INDEX(Settings!$F$6:$F$65,MAX(I221,1))=""),"Uncategorised",INDEX(Settings!$F$6:$F$65,I221)))</f>
        <v/>
      </c>
      <c r="I221" s="22" t="str">
        <f aca="false">IF(B221="","",SUMPRODUCT(MAX((Settings!$E$6:$E$65&lt;&gt;"")*ISNUMBER(SEARCH(Settings!$E$6:$E$65,B221))*(ROW(Settings!$E$6:$E$65)-5))))</f>
        <v/>
      </c>
    </row>
    <row r="222" customFormat="false" ht="15" hidden="false" customHeight="false" outlineLevel="0" collapsed="false">
      <c r="A222" s="19"/>
      <c r="B222" s="15"/>
      <c r="C222" s="20"/>
      <c r="D222" s="21" t="str">
        <f aca="false">IF(B222="","",IF(E222&lt;&gt;"",E222,H222))</f>
        <v/>
      </c>
      <c r="E222" s="15"/>
      <c r="F222" s="21" t="str">
        <f aca="false">IF(D222="","",IF(COUNTIF(Settings!$A$6:$A$13,D222)&gt;0,"Income",IF(COUNTIF(Settings!$A$32:$A$34,D222)&gt;0,"Saving","Spending")))</f>
        <v/>
      </c>
      <c r="G222" s="15"/>
      <c r="H222" s="22" t="str">
        <f aca="false">IF(B222="","",IF(OR(I222=0,INDEX(Settings!$F$6:$F$65,MAX(I222,1))=""),"Uncategorised",INDEX(Settings!$F$6:$F$65,I222)))</f>
        <v/>
      </c>
      <c r="I222" s="22" t="str">
        <f aca="false">IF(B222="","",SUMPRODUCT(MAX((Settings!$E$6:$E$65&lt;&gt;"")*ISNUMBER(SEARCH(Settings!$E$6:$E$65,B222))*(ROW(Settings!$E$6:$E$65)-5))))</f>
        <v/>
      </c>
    </row>
    <row r="223" customFormat="false" ht="15" hidden="false" customHeight="false" outlineLevel="0" collapsed="false">
      <c r="A223" s="19"/>
      <c r="B223" s="15"/>
      <c r="C223" s="20"/>
      <c r="D223" s="21" t="str">
        <f aca="false">IF(B223="","",IF(E223&lt;&gt;"",E223,H223))</f>
        <v/>
      </c>
      <c r="E223" s="15"/>
      <c r="F223" s="21" t="str">
        <f aca="false">IF(D223="","",IF(COUNTIF(Settings!$A$6:$A$13,D223)&gt;0,"Income",IF(COUNTIF(Settings!$A$32:$A$34,D223)&gt;0,"Saving","Spending")))</f>
        <v/>
      </c>
      <c r="G223" s="15"/>
      <c r="H223" s="22" t="str">
        <f aca="false">IF(B223="","",IF(OR(I223=0,INDEX(Settings!$F$6:$F$65,MAX(I223,1))=""),"Uncategorised",INDEX(Settings!$F$6:$F$65,I223)))</f>
        <v/>
      </c>
      <c r="I223" s="22" t="str">
        <f aca="false">IF(B223="","",SUMPRODUCT(MAX((Settings!$E$6:$E$65&lt;&gt;"")*ISNUMBER(SEARCH(Settings!$E$6:$E$65,B223))*(ROW(Settings!$E$6:$E$65)-5))))</f>
        <v/>
      </c>
    </row>
    <row r="224" customFormat="false" ht="15" hidden="false" customHeight="false" outlineLevel="0" collapsed="false">
      <c r="A224" s="19"/>
      <c r="B224" s="15"/>
      <c r="C224" s="20"/>
      <c r="D224" s="21" t="str">
        <f aca="false">IF(B224="","",IF(E224&lt;&gt;"",E224,H224))</f>
        <v/>
      </c>
      <c r="E224" s="15"/>
      <c r="F224" s="21" t="str">
        <f aca="false">IF(D224="","",IF(COUNTIF(Settings!$A$6:$A$13,D224)&gt;0,"Income",IF(COUNTIF(Settings!$A$32:$A$34,D224)&gt;0,"Saving","Spending")))</f>
        <v/>
      </c>
      <c r="G224" s="15"/>
      <c r="H224" s="22" t="str">
        <f aca="false">IF(B224="","",IF(OR(I224=0,INDEX(Settings!$F$6:$F$65,MAX(I224,1))=""),"Uncategorised",INDEX(Settings!$F$6:$F$65,I224)))</f>
        <v/>
      </c>
      <c r="I224" s="22" t="str">
        <f aca="false">IF(B224="","",SUMPRODUCT(MAX((Settings!$E$6:$E$65&lt;&gt;"")*ISNUMBER(SEARCH(Settings!$E$6:$E$65,B224))*(ROW(Settings!$E$6:$E$65)-5))))</f>
        <v/>
      </c>
    </row>
    <row r="225" customFormat="false" ht="15" hidden="false" customHeight="false" outlineLevel="0" collapsed="false">
      <c r="A225" s="19"/>
      <c r="B225" s="15"/>
      <c r="C225" s="20"/>
      <c r="D225" s="21" t="str">
        <f aca="false">IF(B225="","",IF(E225&lt;&gt;"",E225,H225))</f>
        <v/>
      </c>
      <c r="E225" s="15"/>
      <c r="F225" s="21" t="str">
        <f aca="false">IF(D225="","",IF(COUNTIF(Settings!$A$6:$A$13,D225)&gt;0,"Income",IF(COUNTIF(Settings!$A$32:$A$34,D225)&gt;0,"Saving","Spending")))</f>
        <v/>
      </c>
      <c r="G225" s="15"/>
      <c r="H225" s="22" t="str">
        <f aca="false">IF(B225="","",IF(OR(I225=0,INDEX(Settings!$F$6:$F$65,MAX(I225,1))=""),"Uncategorised",INDEX(Settings!$F$6:$F$65,I225)))</f>
        <v/>
      </c>
      <c r="I225" s="22" t="str">
        <f aca="false">IF(B225="","",SUMPRODUCT(MAX((Settings!$E$6:$E$65&lt;&gt;"")*ISNUMBER(SEARCH(Settings!$E$6:$E$65,B225))*(ROW(Settings!$E$6:$E$65)-5))))</f>
        <v/>
      </c>
    </row>
    <row r="226" customFormat="false" ht="15" hidden="false" customHeight="false" outlineLevel="0" collapsed="false">
      <c r="A226" s="19"/>
      <c r="B226" s="15"/>
      <c r="C226" s="20"/>
      <c r="D226" s="21" t="str">
        <f aca="false">IF(B226="","",IF(E226&lt;&gt;"",E226,H226))</f>
        <v/>
      </c>
      <c r="E226" s="15"/>
      <c r="F226" s="21" t="str">
        <f aca="false">IF(D226="","",IF(COUNTIF(Settings!$A$6:$A$13,D226)&gt;0,"Income",IF(COUNTIF(Settings!$A$32:$A$34,D226)&gt;0,"Saving","Spending")))</f>
        <v/>
      </c>
      <c r="G226" s="15"/>
      <c r="H226" s="22" t="str">
        <f aca="false">IF(B226="","",IF(OR(I226=0,INDEX(Settings!$F$6:$F$65,MAX(I226,1))=""),"Uncategorised",INDEX(Settings!$F$6:$F$65,I226)))</f>
        <v/>
      </c>
      <c r="I226" s="22" t="str">
        <f aca="false">IF(B226="","",SUMPRODUCT(MAX((Settings!$E$6:$E$65&lt;&gt;"")*ISNUMBER(SEARCH(Settings!$E$6:$E$65,B226))*(ROW(Settings!$E$6:$E$65)-5))))</f>
        <v/>
      </c>
    </row>
    <row r="227" customFormat="false" ht="15" hidden="false" customHeight="false" outlineLevel="0" collapsed="false">
      <c r="A227" s="19"/>
      <c r="B227" s="15"/>
      <c r="C227" s="20"/>
      <c r="D227" s="21" t="str">
        <f aca="false">IF(B227="","",IF(E227&lt;&gt;"",E227,H227))</f>
        <v/>
      </c>
      <c r="E227" s="15"/>
      <c r="F227" s="21" t="str">
        <f aca="false">IF(D227="","",IF(COUNTIF(Settings!$A$6:$A$13,D227)&gt;0,"Income",IF(COUNTIF(Settings!$A$32:$A$34,D227)&gt;0,"Saving","Spending")))</f>
        <v/>
      </c>
      <c r="G227" s="15"/>
      <c r="H227" s="22" t="str">
        <f aca="false">IF(B227="","",IF(OR(I227=0,INDEX(Settings!$F$6:$F$65,MAX(I227,1))=""),"Uncategorised",INDEX(Settings!$F$6:$F$65,I227)))</f>
        <v/>
      </c>
      <c r="I227" s="22" t="str">
        <f aca="false">IF(B227="","",SUMPRODUCT(MAX((Settings!$E$6:$E$65&lt;&gt;"")*ISNUMBER(SEARCH(Settings!$E$6:$E$65,B227))*(ROW(Settings!$E$6:$E$65)-5))))</f>
        <v/>
      </c>
    </row>
    <row r="228" customFormat="false" ht="15" hidden="false" customHeight="false" outlineLevel="0" collapsed="false">
      <c r="A228" s="19"/>
      <c r="B228" s="15"/>
      <c r="C228" s="20"/>
      <c r="D228" s="21" t="str">
        <f aca="false">IF(B228="","",IF(E228&lt;&gt;"",E228,H228))</f>
        <v/>
      </c>
      <c r="E228" s="15"/>
      <c r="F228" s="21" t="str">
        <f aca="false">IF(D228="","",IF(COUNTIF(Settings!$A$6:$A$13,D228)&gt;0,"Income",IF(COUNTIF(Settings!$A$32:$A$34,D228)&gt;0,"Saving","Spending")))</f>
        <v/>
      </c>
      <c r="G228" s="15"/>
      <c r="H228" s="22" t="str">
        <f aca="false">IF(B228="","",IF(OR(I228=0,INDEX(Settings!$F$6:$F$65,MAX(I228,1))=""),"Uncategorised",INDEX(Settings!$F$6:$F$65,I228)))</f>
        <v/>
      </c>
      <c r="I228" s="22" t="str">
        <f aca="false">IF(B228="","",SUMPRODUCT(MAX((Settings!$E$6:$E$65&lt;&gt;"")*ISNUMBER(SEARCH(Settings!$E$6:$E$65,B228))*(ROW(Settings!$E$6:$E$65)-5))))</f>
        <v/>
      </c>
    </row>
    <row r="229" customFormat="false" ht="15" hidden="false" customHeight="false" outlineLevel="0" collapsed="false">
      <c r="A229" s="19"/>
      <c r="B229" s="15"/>
      <c r="C229" s="20"/>
      <c r="D229" s="21" t="str">
        <f aca="false">IF(B229="","",IF(E229&lt;&gt;"",E229,H229))</f>
        <v/>
      </c>
      <c r="E229" s="15"/>
      <c r="F229" s="21" t="str">
        <f aca="false">IF(D229="","",IF(COUNTIF(Settings!$A$6:$A$13,D229)&gt;0,"Income",IF(COUNTIF(Settings!$A$32:$A$34,D229)&gt;0,"Saving","Spending")))</f>
        <v/>
      </c>
      <c r="G229" s="15"/>
      <c r="H229" s="22" t="str">
        <f aca="false">IF(B229="","",IF(OR(I229=0,INDEX(Settings!$F$6:$F$65,MAX(I229,1))=""),"Uncategorised",INDEX(Settings!$F$6:$F$65,I229)))</f>
        <v/>
      </c>
      <c r="I229" s="22" t="str">
        <f aca="false">IF(B229="","",SUMPRODUCT(MAX((Settings!$E$6:$E$65&lt;&gt;"")*ISNUMBER(SEARCH(Settings!$E$6:$E$65,B229))*(ROW(Settings!$E$6:$E$65)-5))))</f>
        <v/>
      </c>
    </row>
    <row r="230" customFormat="false" ht="15" hidden="false" customHeight="false" outlineLevel="0" collapsed="false">
      <c r="A230" s="19"/>
      <c r="B230" s="15"/>
      <c r="C230" s="20"/>
      <c r="D230" s="21" t="str">
        <f aca="false">IF(B230="","",IF(E230&lt;&gt;"",E230,H230))</f>
        <v/>
      </c>
      <c r="E230" s="15"/>
      <c r="F230" s="21" t="str">
        <f aca="false">IF(D230="","",IF(COUNTIF(Settings!$A$6:$A$13,D230)&gt;0,"Income",IF(COUNTIF(Settings!$A$32:$A$34,D230)&gt;0,"Saving","Spending")))</f>
        <v/>
      </c>
      <c r="G230" s="15"/>
      <c r="H230" s="22" t="str">
        <f aca="false">IF(B230="","",IF(OR(I230=0,INDEX(Settings!$F$6:$F$65,MAX(I230,1))=""),"Uncategorised",INDEX(Settings!$F$6:$F$65,I230)))</f>
        <v/>
      </c>
      <c r="I230" s="22" t="str">
        <f aca="false">IF(B230="","",SUMPRODUCT(MAX((Settings!$E$6:$E$65&lt;&gt;"")*ISNUMBER(SEARCH(Settings!$E$6:$E$65,B230))*(ROW(Settings!$E$6:$E$65)-5))))</f>
        <v/>
      </c>
    </row>
    <row r="231" customFormat="false" ht="15" hidden="false" customHeight="false" outlineLevel="0" collapsed="false">
      <c r="A231" s="19"/>
      <c r="B231" s="15"/>
      <c r="C231" s="20"/>
      <c r="D231" s="21" t="str">
        <f aca="false">IF(B231="","",IF(E231&lt;&gt;"",E231,H231))</f>
        <v/>
      </c>
      <c r="E231" s="15"/>
      <c r="F231" s="21" t="str">
        <f aca="false">IF(D231="","",IF(COUNTIF(Settings!$A$6:$A$13,D231)&gt;0,"Income",IF(COUNTIF(Settings!$A$32:$A$34,D231)&gt;0,"Saving","Spending")))</f>
        <v/>
      </c>
      <c r="G231" s="15"/>
      <c r="H231" s="22" t="str">
        <f aca="false">IF(B231="","",IF(OR(I231=0,INDEX(Settings!$F$6:$F$65,MAX(I231,1))=""),"Uncategorised",INDEX(Settings!$F$6:$F$65,I231)))</f>
        <v/>
      </c>
      <c r="I231" s="22" t="str">
        <f aca="false">IF(B231="","",SUMPRODUCT(MAX((Settings!$E$6:$E$65&lt;&gt;"")*ISNUMBER(SEARCH(Settings!$E$6:$E$65,B231))*(ROW(Settings!$E$6:$E$65)-5))))</f>
        <v/>
      </c>
    </row>
    <row r="232" customFormat="false" ht="15" hidden="false" customHeight="false" outlineLevel="0" collapsed="false">
      <c r="A232" s="19"/>
      <c r="B232" s="15"/>
      <c r="C232" s="20"/>
      <c r="D232" s="21" t="str">
        <f aca="false">IF(B232="","",IF(E232&lt;&gt;"",E232,H232))</f>
        <v/>
      </c>
      <c r="E232" s="15"/>
      <c r="F232" s="21" t="str">
        <f aca="false">IF(D232="","",IF(COUNTIF(Settings!$A$6:$A$13,D232)&gt;0,"Income",IF(COUNTIF(Settings!$A$32:$A$34,D232)&gt;0,"Saving","Spending")))</f>
        <v/>
      </c>
      <c r="G232" s="15"/>
      <c r="H232" s="22" t="str">
        <f aca="false">IF(B232="","",IF(OR(I232=0,INDEX(Settings!$F$6:$F$65,MAX(I232,1))=""),"Uncategorised",INDEX(Settings!$F$6:$F$65,I232)))</f>
        <v/>
      </c>
      <c r="I232" s="22" t="str">
        <f aca="false">IF(B232="","",SUMPRODUCT(MAX((Settings!$E$6:$E$65&lt;&gt;"")*ISNUMBER(SEARCH(Settings!$E$6:$E$65,B232))*(ROW(Settings!$E$6:$E$65)-5))))</f>
        <v/>
      </c>
    </row>
    <row r="233" customFormat="false" ht="15" hidden="false" customHeight="false" outlineLevel="0" collapsed="false">
      <c r="A233" s="19"/>
      <c r="B233" s="15"/>
      <c r="C233" s="20"/>
      <c r="D233" s="21" t="str">
        <f aca="false">IF(B233="","",IF(E233&lt;&gt;"",E233,H233))</f>
        <v/>
      </c>
      <c r="E233" s="15"/>
      <c r="F233" s="21" t="str">
        <f aca="false">IF(D233="","",IF(COUNTIF(Settings!$A$6:$A$13,D233)&gt;0,"Income",IF(COUNTIF(Settings!$A$32:$A$34,D233)&gt;0,"Saving","Spending")))</f>
        <v/>
      </c>
      <c r="G233" s="15"/>
      <c r="H233" s="22" t="str">
        <f aca="false">IF(B233="","",IF(OR(I233=0,INDEX(Settings!$F$6:$F$65,MAX(I233,1))=""),"Uncategorised",INDEX(Settings!$F$6:$F$65,I233)))</f>
        <v/>
      </c>
      <c r="I233" s="22" t="str">
        <f aca="false">IF(B233="","",SUMPRODUCT(MAX((Settings!$E$6:$E$65&lt;&gt;"")*ISNUMBER(SEARCH(Settings!$E$6:$E$65,B233))*(ROW(Settings!$E$6:$E$65)-5))))</f>
        <v/>
      </c>
    </row>
    <row r="234" customFormat="false" ht="15" hidden="false" customHeight="false" outlineLevel="0" collapsed="false">
      <c r="A234" s="19"/>
      <c r="B234" s="15"/>
      <c r="C234" s="20"/>
      <c r="D234" s="21" t="str">
        <f aca="false">IF(B234="","",IF(E234&lt;&gt;"",E234,H234))</f>
        <v/>
      </c>
      <c r="E234" s="15"/>
      <c r="F234" s="21" t="str">
        <f aca="false">IF(D234="","",IF(COUNTIF(Settings!$A$6:$A$13,D234)&gt;0,"Income",IF(COUNTIF(Settings!$A$32:$A$34,D234)&gt;0,"Saving","Spending")))</f>
        <v/>
      </c>
      <c r="G234" s="15"/>
      <c r="H234" s="22" t="str">
        <f aca="false">IF(B234="","",IF(OR(I234=0,INDEX(Settings!$F$6:$F$65,MAX(I234,1))=""),"Uncategorised",INDEX(Settings!$F$6:$F$65,I234)))</f>
        <v/>
      </c>
      <c r="I234" s="22" t="str">
        <f aca="false">IF(B234="","",SUMPRODUCT(MAX((Settings!$E$6:$E$65&lt;&gt;"")*ISNUMBER(SEARCH(Settings!$E$6:$E$65,B234))*(ROW(Settings!$E$6:$E$65)-5))))</f>
        <v/>
      </c>
    </row>
    <row r="235" customFormat="false" ht="15" hidden="false" customHeight="false" outlineLevel="0" collapsed="false">
      <c r="A235" s="19"/>
      <c r="B235" s="15"/>
      <c r="C235" s="20"/>
      <c r="D235" s="21" t="str">
        <f aca="false">IF(B235="","",IF(E235&lt;&gt;"",E235,H235))</f>
        <v/>
      </c>
      <c r="E235" s="15"/>
      <c r="F235" s="21" t="str">
        <f aca="false">IF(D235="","",IF(COUNTIF(Settings!$A$6:$A$13,D235)&gt;0,"Income",IF(COUNTIF(Settings!$A$32:$A$34,D235)&gt;0,"Saving","Spending")))</f>
        <v/>
      </c>
      <c r="G235" s="15"/>
      <c r="H235" s="22" t="str">
        <f aca="false">IF(B235="","",IF(OR(I235=0,INDEX(Settings!$F$6:$F$65,MAX(I235,1))=""),"Uncategorised",INDEX(Settings!$F$6:$F$65,I235)))</f>
        <v/>
      </c>
      <c r="I235" s="22" t="str">
        <f aca="false">IF(B235="","",SUMPRODUCT(MAX((Settings!$E$6:$E$65&lt;&gt;"")*ISNUMBER(SEARCH(Settings!$E$6:$E$65,B235))*(ROW(Settings!$E$6:$E$65)-5))))</f>
        <v/>
      </c>
    </row>
    <row r="236" customFormat="false" ht="15" hidden="false" customHeight="false" outlineLevel="0" collapsed="false">
      <c r="A236" s="19"/>
      <c r="B236" s="15"/>
      <c r="C236" s="20"/>
      <c r="D236" s="21" t="str">
        <f aca="false">IF(B236="","",IF(E236&lt;&gt;"",E236,H236))</f>
        <v/>
      </c>
      <c r="E236" s="15"/>
      <c r="F236" s="21" t="str">
        <f aca="false">IF(D236="","",IF(COUNTIF(Settings!$A$6:$A$13,D236)&gt;0,"Income",IF(COUNTIF(Settings!$A$32:$A$34,D236)&gt;0,"Saving","Spending")))</f>
        <v/>
      </c>
      <c r="G236" s="15"/>
      <c r="H236" s="22" t="str">
        <f aca="false">IF(B236="","",IF(OR(I236=0,INDEX(Settings!$F$6:$F$65,MAX(I236,1))=""),"Uncategorised",INDEX(Settings!$F$6:$F$65,I236)))</f>
        <v/>
      </c>
      <c r="I236" s="22" t="str">
        <f aca="false">IF(B236="","",SUMPRODUCT(MAX((Settings!$E$6:$E$65&lt;&gt;"")*ISNUMBER(SEARCH(Settings!$E$6:$E$65,B236))*(ROW(Settings!$E$6:$E$65)-5))))</f>
        <v/>
      </c>
    </row>
    <row r="237" customFormat="false" ht="15" hidden="false" customHeight="false" outlineLevel="0" collapsed="false">
      <c r="A237" s="19"/>
      <c r="B237" s="15"/>
      <c r="C237" s="20"/>
      <c r="D237" s="21" t="str">
        <f aca="false">IF(B237="","",IF(E237&lt;&gt;"",E237,H237))</f>
        <v/>
      </c>
      <c r="E237" s="15"/>
      <c r="F237" s="21" t="str">
        <f aca="false">IF(D237="","",IF(COUNTIF(Settings!$A$6:$A$13,D237)&gt;0,"Income",IF(COUNTIF(Settings!$A$32:$A$34,D237)&gt;0,"Saving","Spending")))</f>
        <v/>
      </c>
      <c r="G237" s="15"/>
      <c r="H237" s="22" t="str">
        <f aca="false">IF(B237="","",IF(OR(I237=0,INDEX(Settings!$F$6:$F$65,MAX(I237,1))=""),"Uncategorised",INDEX(Settings!$F$6:$F$65,I237)))</f>
        <v/>
      </c>
      <c r="I237" s="22" t="str">
        <f aca="false">IF(B237="","",SUMPRODUCT(MAX((Settings!$E$6:$E$65&lt;&gt;"")*ISNUMBER(SEARCH(Settings!$E$6:$E$65,B237))*(ROW(Settings!$E$6:$E$65)-5))))</f>
        <v/>
      </c>
    </row>
    <row r="238" customFormat="false" ht="15" hidden="false" customHeight="false" outlineLevel="0" collapsed="false">
      <c r="A238" s="19"/>
      <c r="B238" s="15"/>
      <c r="C238" s="20"/>
      <c r="D238" s="21" t="str">
        <f aca="false">IF(B238="","",IF(E238&lt;&gt;"",E238,H238))</f>
        <v/>
      </c>
      <c r="E238" s="15"/>
      <c r="F238" s="21" t="str">
        <f aca="false">IF(D238="","",IF(COUNTIF(Settings!$A$6:$A$13,D238)&gt;0,"Income",IF(COUNTIF(Settings!$A$32:$A$34,D238)&gt;0,"Saving","Spending")))</f>
        <v/>
      </c>
      <c r="G238" s="15"/>
      <c r="H238" s="22" t="str">
        <f aca="false">IF(B238="","",IF(OR(I238=0,INDEX(Settings!$F$6:$F$65,MAX(I238,1))=""),"Uncategorised",INDEX(Settings!$F$6:$F$65,I238)))</f>
        <v/>
      </c>
      <c r="I238" s="22" t="str">
        <f aca="false">IF(B238="","",SUMPRODUCT(MAX((Settings!$E$6:$E$65&lt;&gt;"")*ISNUMBER(SEARCH(Settings!$E$6:$E$65,B238))*(ROW(Settings!$E$6:$E$65)-5))))</f>
        <v/>
      </c>
    </row>
    <row r="239" customFormat="false" ht="15" hidden="false" customHeight="false" outlineLevel="0" collapsed="false">
      <c r="A239" s="19"/>
      <c r="B239" s="15"/>
      <c r="C239" s="20"/>
      <c r="D239" s="21" t="str">
        <f aca="false">IF(B239="","",IF(E239&lt;&gt;"",E239,H239))</f>
        <v/>
      </c>
      <c r="E239" s="15"/>
      <c r="F239" s="21" t="str">
        <f aca="false">IF(D239="","",IF(COUNTIF(Settings!$A$6:$A$13,D239)&gt;0,"Income",IF(COUNTIF(Settings!$A$32:$A$34,D239)&gt;0,"Saving","Spending")))</f>
        <v/>
      </c>
      <c r="G239" s="15"/>
      <c r="H239" s="22" t="str">
        <f aca="false">IF(B239="","",IF(OR(I239=0,INDEX(Settings!$F$6:$F$65,MAX(I239,1))=""),"Uncategorised",INDEX(Settings!$F$6:$F$65,I239)))</f>
        <v/>
      </c>
      <c r="I239" s="22" t="str">
        <f aca="false">IF(B239="","",SUMPRODUCT(MAX((Settings!$E$6:$E$65&lt;&gt;"")*ISNUMBER(SEARCH(Settings!$E$6:$E$65,B239))*(ROW(Settings!$E$6:$E$65)-5))))</f>
        <v/>
      </c>
    </row>
    <row r="240" customFormat="false" ht="15" hidden="false" customHeight="false" outlineLevel="0" collapsed="false">
      <c r="A240" s="19"/>
      <c r="B240" s="15"/>
      <c r="C240" s="20"/>
      <c r="D240" s="21" t="str">
        <f aca="false">IF(B240="","",IF(E240&lt;&gt;"",E240,H240))</f>
        <v/>
      </c>
      <c r="E240" s="15"/>
      <c r="F240" s="21" t="str">
        <f aca="false">IF(D240="","",IF(COUNTIF(Settings!$A$6:$A$13,D240)&gt;0,"Income",IF(COUNTIF(Settings!$A$32:$A$34,D240)&gt;0,"Saving","Spending")))</f>
        <v/>
      </c>
      <c r="G240" s="15"/>
      <c r="H240" s="22" t="str">
        <f aca="false">IF(B240="","",IF(OR(I240=0,INDEX(Settings!$F$6:$F$65,MAX(I240,1))=""),"Uncategorised",INDEX(Settings!$F$6:$F$65,I240)))</f>
        <v/>
      </c>
      <c r="I240" s="22" t="str">
        <f aca="false">IF(B240="","",SUMPRODUCT(MAX((Settings!$E$6:$E$65&lt;&gt;"")*ISNUMBER(SEARCH(Settings!$E$6:$E$65,B240))*(ROW(Settings!$E$6:$E$65)-5))))</f>
        <v/>
      </c>
    </row>
    <row r="241" customFormat="false" ht="15" hidden="false" customHeight="false" outlineLevel="0" collapsed="false">
      <c r="A241" s="19"/>
      <c r="B241" s="15"/>
      <c r="C241" s="20"/>
      <c r="D241" s="21" t="str">
        <f aca="false">IF(B241="","",IF(E241&lt;&gt;"",E241,H241))</f>
        <v/>
      </c>
      <c r="E241" s="15"/>
      <c r="F241" s="21" t="str">
        <f aca="false">IF(D241="","",IF(COUNTIF(Settings!$A$6:$A$13,D241)&gt;0,"Income",IF(COUNTIF(Settings!$A$32:$A$34,D241)&gt;0,"Saving","Spending")))</f>
        <v/>
      </c>
      <c r="G241" s="15"/>
      <c r="H241" s="22" t="str">
        <f aca="false">IF(B241="","",IF(OR(I241=0,INDEX(Settings!$F$6:$F$65,MAX(I241,1))=""),"Uncategorised",INDEX(Settings!$F$6:$F$65,I241)))</f>
        <v/>
      </c>
      <c r="I241" s="22" t="str">
        <f aca="false">IF(B241="","",SUMPRODUCT(MAX((Settings!$E$6:$E$65&lt;&gt;"")*ISNUMBER(SEARCH(Settings!$E$6:$E$65,B241))*(ROW(Settings!$E$6:$E$65)-5))))</f>
        <v/>
      </c>
    </row>
    <row r="242" customFormat="false" ht="15" hidden="false" customHeight="false" outlineLevel="0" collapsed="false">
      <c r="A242" s="19"/>
      <c r="B242" s="15"/>
      <c r="C242" s="20"/>
      <c r="D242" s="21" t="str">
        <f aca="false">IF(B242="","",IF(E242&lt;&gt;"",E242,H242))</f>
        <v/>
      </c>
      <c r="E242" s="15"/>
      <c r="F242" s="21" t="str">
        <f aca="false">IF(D242="","",IF(COUNTIF(Settings!$A$6:$A$13,D242)&gt;0,"Income",IF(COUNTIF(Settings!$A$32:$A$34,D242)&gt;0,"Saving","Spending")))</f>
        <v/>
      </c>
      <c r="G242" s="15"/>
      <c r="H242" s="22" t="str">
        <f aca="false">IF(B242="","",IF(OR(I242=0,INDEX(Settings!$F$6:$F$65,MAX(I242,1))=""),"Uncategorised",INDEX(Settings!$F$6:$F$65,I242)))</f>
        <v/>
      </c>
      <c r="I242" s="22" t="str">
        <f aca="false">IF(B242="","",SUMPRODUCT(MAX((Settings!$E$6:$E$65&lt;&gt;"")*ISNUMBER(SEARCH(Settings!$E$6:$E$65,B242))*(ROW(Settings!$E$6:$E$65)-5))))</f>
        <v/>
      </c>
    </row>
    <row r="243" customFormat="false" ht="15" hidden="false" customHeight="false" outlineLevel="0" collapsed="false">
      <c r="A243" s="19"/>
      <c r="B243" s="15"/>
      <c r="C243" s="20"/>
      <c r="D243" s="21" t="str">
        <f aca="false">IF(B243="","",IF(E243&lt;&gt;"",E243,H243))</f>
        <v/>
      </c>
      <c r="E243" s="15"/>
      <c r="F243" s="21" t="str">
        <f aca="false">IF(D243="","",IF(COUNTIF(Settings!$A$6:$A$13,D243)&gt;0,"Income",IF(COUNTIF(Settings!$A$32:$A$34,D243)&gt;0,"Saving","Spending")))</f>
        <v/>
      </c>
      <c r="G243" s="15"/>
      <c r="H243" s="22" t="str">
        <f aca="false">IF(B243="","",IF(OR(I243=0,INDEX(Settings!$F$6:$F$65,MAX(I243,1))=""),"Uncategorised",INDEX(Settings!$F$6:$F$65,I243)))</f>
        <v/>
      </c>
      <c r="I243" s="22" t="str">
        <f aca="false">IF(B243="","",SUMPRODUCT(MAX((Settings!$E$6:$E$65&lt;&gt;"")*ISNUMBER(SEARCH(Settings!$E$6:$E$65,B243))*(ROW(Settings!$E$6:$E$65)-5))))</f>
        <v/>
      </c>
    </row>
    <row r="244" customFormat="false" ht="15" hidden="false" customHeight="false" outlineLevel="0" collapsed="false">
      <c r="A244" s="19"/>
      <c r="B244" s="15"/>
      <c r="C244" s="20"/>
      <c r="D244" s="21" t="str">
        <f aca="false">IF(B244="","",IF(E244&lt;&gt;"",E244,H244))</f>
        <v/>
      </c>
      <c r="E244" s="15"/>
      <c r="F244" s="21" t="str">
        <f aca="false">IF(D244="","",IF(COUNTIF(Settings!$A$6:$A$13,D244)&gt;0,"Income",IF(COUNTIF(Settings!$A$32:$A$34,D244)&gt;0,"Saving","Spending")))</f>
        <v/>
      </c>
      <c r="G244" s="15"/>
      <c r="H244" s="22" t="str">
        <f aca="false">IF(B244="","",IF(OR(I244=0,INDEX(Settings!$F$6:$F$65,MAX(I244,1))=""),"Uncategorised",INDEX(Settings!$F$6:$F$65,I244)))</f>
        <v/>
      </c>
      <c r="I244" s="22" t="str">
        <f aca="false">IF(B244="","",SUMPRODUCT(MAX((Settings!$E$6:$E$65&lt;&gt;"")*ISNUMBER(SEARCH(Settings!$E$6:$E$65,B244))*(ROW(Settings!$E$6:$E$65)-5))))</f>
        <v/>
      </c>
    </row>
    <row r="245" customFormat="false" ht="15" hidden="false" customHeight="false" outlineLevel="0" collapsed="false">
      <c r="A245" s="19"/>
      <c r="B245" s="15"/>
      <c r="C245" s="20"/>
      <c r="D245" s="21" t="str">
        <f aca="false">IF(B245="","",IF(E245&lt;&gt;"",E245,H245))</f>
        <v/>
      </c>
      <c r="E245" s="15"/>
      <c r="F245" s="21" t="str">
        <f aca="false">IF(D245="","",IF(COUNTIF(Settings!$A$6:$A$13,D245)&gt;0,"Income",IF(COUNTIF(Settings!$A$32:$A$34,D245)&gt;0,"Saving","Spending")))</f>
        <v/>
      </c>
      <c r="G245" s="15"/>
      <c r="H245" s="22" t="str">
        <f aca="false">IF(B245="","",IF(OR(I245=0,INDEX(Settings!$F$6:$F$65,MAX(I245,1))=""),"Uncategorised",INDEX(Settings!$F$6:$F$65,I245)))</f>
        <v/>
      </c>
      <c r="I245" s="22" t="str">
        <f aca="false">IF(B245="","",SUMPRODUCT(MAX((Settings!$E$6:$E$65&lt;&gt;"")*ISNUMBER(SEARCH(Settings!$E$6:$E$65,B245))*(ROW(Settings!$E$6:$E$65)-5))))</f>
        <v/>
      </c>
    </row>
    <row r="246" customFormat="false" ht="15" hidden="false" customHeight="false" outlineLevel="0" collapsed="false">
      <c r="A246" s="19"/>
      <c r="B246" s="15"/>
      <c r="C246" s="20"/>
      <c r="D246" s="21" t="str">
        <f aca="false">IF(B246="","",IF(E246&lt;&gt;"",E246,H246))</f>
        <v/>
      </c>
      <c r="E246" s="15"/>
      <c r="F246" s="21" t="str">
        <f aca="false">IF(D246="","",IF(COUNTIF(Settings!$A$6:$A$13,D246)&gt;0,"Income",IF(COUNTIF(Settings!$A$32:$A$34,D246)&gt;0,"Saving","Spending")))</f>
        <v/>
      </c>
      <c r="G246" s="15"/>
      <c r="H246" s="22" t="str">
        <f aca="false">IF(B246="","",IF(OR(I246=0,INDEX(Settings!$F$6:$F$65,MAX(I246,1))=""),"Uncategorised",INDEX(Settings!$F$6:$F$65,I246)))</f>
        <v/>
      </c>
      <c r="I246" s="22" t="str">
        <f aca="false">IF(B246="","",SUMPRODUCT(MAX((Settings!$E$6:$E$65&lt;&gt;"")*ISNUMBER(SEARCH(Settings!$E$6:$E$65,B246))*(ROW(Settings!$E$6:$E$65)-5))))</f>
        <v/>
      </c>
    </row>
    <row r="247" customFormat="false" ht="15" hidden="false" customHeight="false" outlineLevel="0" collapsed="false">
      <c r="A247" s="19"/>
      <c r="B247" s="15"/>
      <c r="C247" s="20"/>
      <c r="D247" s="21" t="str">
        <f aca="false">IF(B247="","",IF(E247&lt;&gt;"",E247,H247))</f>
        <v/>
      </c>
      <c r="E247" s="15"/>
      <c r="F247" s="21" t="str">
        <f aca="false">IF(D247="","",IF(COUNTIF(Settings!$A$6:$A$13,D247)&gt;0,"Income",IF(COUNTIF(Settings!$A$32:$A$34,D247)&gt;0,"Saving","Spending")))</f>
        <v/>
      </c>
      <c r="G247" s="15"/>
      <c r="H247" s="22" t="str">
        <f aca="false">IF(B247="","",IF(OR(I247=0,INDEX(Settings!$F$6:$F$65,MAX(I247,1))=""),"Uncategorised",INDEX(Settings!$F$6:$F$65,I247)))</f>
        <v/>
      </c>
      <c r="I247" s="22" t="str">
        <f aca="false">IF(B247="","",SUMPRODUCT(MAX((Settings!$E$6:$E$65&lt;&gt;"")*ISNUMBER(SEARCH(Settings!$E$6:$E$65,B247))*(ROW(Settings!$E$6:$E$65)-5))))</f>
        <v/>
      </c>
    </row>
    <row r="248" customFormat="false" ht="15" hidden="false" customHeight="false" outlineLevel="0" collapsed="false">
      <c r="A248" s="19"/>
      <c r="B248" s="15"/>
      <c r="C248" s="20"/>
      <c r="D248" s="21" t="str">
        <f aca="false">IF(B248="","",IF(E248&lt;&gt;"",E248,H248))</f>
        <v/>
      </c>
      <c r="E248" s="15"/>
      <c r="F248" s="21" t="str">
        <f aca="false">IF(D248="","",IF(COUNTIF(Settings!$A$6:$A$13,D248)&gt;0,"Income",IF(COUNTIF(Settings!$A$32:$A$34,D248)&gt;0,"Saving","Spending")))</f>
        <v/>
      </c>
      <c r="G248" s="15"/>
      <c r="H248" s="22" t="str">
        <f aca="false">IF(B248="","",IF(OR(I248=0,INDEX(Settings!$F$6:$F$65,MAX(I248,1))=""),"Uncategorised",INDEX(Settings!$F$6:$F$65,I248)))</f>
        <v/>
      </c>
      <c r="I248" s="22" t="str">
        <f aca="false">IF(B248="","",SUMPRODUCT(MAX((Settings!$E$6:$E$65&lt;&gt;"")*ISNUMBER(SEARCH(Settings!$E$6:$E$65,B248))*(ROW(Settings!$E$6:$E$65)-5))))</f>
        <v/>
      </c>
    </row>
    <row r="249" customFormat="false" ht="15" hidden="false" customHeight="false" outlineLevel="0" collapsed="false">
      <c r="A249" s="19"/>
      <c r="B249" s="15"/>
      <c r="C249" s="20"/>
      <c r="D249" s="21" t="str">
        <f aca="false">IF(B249="","",IF(E249&lt;&gt;"",E249,H249))</f>
        <v/>
      </c>
      <c r="E249" s="15"/>
      <c r="F249" s="21" t="str">
        <f aca="false">IF(D249="","",IF(COUNTIF(Settings!$A$6:$A$13,D249)&gt;0,"Income",IF(COUNTIF(Settings!$A$32:$A$34,D249)&gt;0,"Saving","Spending")))</f>
        <v/>
      </c>
      <c r="G249" s="15"/>
      <c r="H249" s="22" t="str">
        <f aca="false">IF(B249="","",IF(OR(I249=0,INDEX(Settings!$F$6:$F$65,MAX(I249,1))=""),"Uncategorised",INDEX(Settings!$F$6:$F$65,I249)))</f>
        <v/>
      </c>
      <c r="I249" s="22" t="str">
        <f aca="false">IF(B249="","",SUMPRODUCT(MAX((Settings!$E$6:$E$65&lt;&gt;"")*ISNUMBER(SEARCH(Settings!$E$6:$E$65,B249))*(ROW(Settings!$E$6:$E$65)-5))))</f>
        <v/>
      </c>
    </row>
    <row r="250" customFormat="false" ht="15" hidden="false" customHeight="false" outlineLevel="0" collapsed="false">
      <c r="A250" s="19"/>
      <c r="B250" s="15"/>
      <c r="C250" s="20"/>
      <c r="D250" s="21" t="str">
        <f aca="false">IF(B250="","",IF(E250&lt;&gt;"",E250,H250))</f>
        <v/>
      </c>
      <c r="E250" s="15"/>
      <c r="F250" s="21" t="str">
        <f aca="false">IF(D250="","",IF(COUNTIF(Settings!$A$6:$A$13,D250)&gt;0,"Income",IF(COUNTIF(Settings!$A$32:$A$34,D250)&gt;0,"Saving","Spending")))</f>
        <v/>
      </c>
      <c r="G250" s="15"/>
      <c r="H250" s="22" t="str">
        <f aca="false">IF(B250="","",IF(OR(I250=0,INDEX(Settings!$F$6:$F$65,MAX(I250,1))=""),"Uncategorised",INDEX(Settings!$F$6:$F$65,I250)))</f>
        <v/>
      </c>
      <c r="I250" s="22" t="str">
        <f aca="false">IF(B250="","",SUMPRODUCT(MAX((Settings!$E$6:$E$65&lt;&gt;"")*ISNUMBER(SEARCH(Settings!$E$6:$E$65,B250))*(ROW(Settings!$E$6:$E$65)-5))))</f>
        <v/>
      </c>
    </row>
    <row r="251" customFormat="false" ht="15" hidden="false" customHeight="false" outlineLevel="0" collapsed="false">
      <c r="A251" s="19"/>
      <c r="B251" s="15"/>
      <c r="C251" s="20"/>
      <c r="D251" s="21" t="str">
        <f aca="false">IF(B251="","",IF(E251&lt;&gt;"",E251,H251))</f>
        <v/>
      </c>
      <c r="E251" s="15"/>
      <c r="F251" s="21" t="str">
        <f aca="false">IF(D251="","",IF(COUNTIF(Settings!$A$6:$A$13,D251)&gt;0,"Income",IF(COUNTIF(Settings!$A$32:$A$34,D251)&gt;0,"Saving","Spending")))</f>
        <v/>
      </c>
      <c r="G251" s="15"/>
      <c r="H251" s="22" t="str">
        <f aca="false">IF(B251="","",IF(OR(I251=0,INDEX(Settings!$F$6:$F$65,MAX(I251,1))=""),"Uncategorised",INDEX(Settings!$F$6:$F$65,I251)))</f>
        <v/>
      </c>
      <c r="I251" s="22" t="str">
        <f aca="false">IF(B251="","",SUMPRODUCT(MAX((Settings!$E$6:$E$65&lt;&gt;"")*ISNUMBER(SEARCH(Settings!$E$6:$E$65,B251))*(ROW(Settings!$E$6:$E$65)-5))))</f>
        <v/>
      </c>
    </row>
    <row r="252" customFormat="false" ht="15" hidden="false" customHeight="false" outlineLevel="0" collapsed="false">
      <c r="A252" s="19"/>
      <c r="B252" s="15"/>
      <c r="C252" s="20"/>
      <c r="D252" s="21" t="str">
        <f aca="false">IF(B252="","",IF(E252&lt;&gt;"",E252,H252))</f>
        <v/>
      </c>
      <c r="E252" s="15"/>
      <c r="F252" s="21" t="str">
        <f aca="false">IF(D252="","",IF(COUNTIF(Settings!$A$6:$A$13,D252)&gt;0,"Income",IF(COUNTIF(Settings!$A$32:$A$34,D252)&gt;0,"Saving","Spending")))</f>
        <v/>
      </c>
      <c r="G252" s="15"/>
      <c r="H252" s="22" t="str">
        <f aca="false">IF(B252="","",IF(OR(I252=0,INDEX(Settings!$F$6:$F$65,MAX(I252,1))=""),"Uncategorised",INDEX(Settings!$F$6:$F$65,I252)))</f>
        <v/>
      </c>
      <c r="I252" s="22" t="str">
        <f aca="false">IF(B252="","",SUMPRODUCT(MAX((Settings!$E$6:$E$65&lt;&gt;"")*ISNUMBER(SEARCH(Settings!$E$6:$E$65,B252))*(ROW(Settings!$E$6:$E$65)-5))))</f>
        <v/>
      </c>
    </row>
    <row r="253" customFormat="false" ht="15" hidden="false" customHeight="false" outlineLevel="0" collapsed="false">
      <c r="A253" s="19"/>
      <c r="B253" s="15"/>
      <c r="C253" s="20"/>
      <c r="D253" s="21" t="str">
        <f aca="false">IF(B253="","",IF(E253&lt;&gt;"",E253,H253))</f>
        <v/>
      </c>
      <c r="E253" s="15"/>
      <c r="F253" s="21" t="str">
        <f aca="false">IF(D253="","",IF(COUNTIF(Settings!$A$6:$A$13,D253)&gt;0,"Income",IF(COUNTIF(Settings!$A$32:$A$34,D253)&gt;0,"Saving","Spending")))</f>
        <v/>
      </c>
      <c r="G253" s="15"/>
      <c r="H253" s="22" t="str">
        <f aca="false">IF(B253="","",IF(OR(I253=0,INDEX(Settings!$F$6:$F$65,MAX(I253,1))=""),"Uncategorised",INDEX(Settings!$F$6:$F$65,I253)))</f>
        <v/>
      </c>
      <c r="I253" s="22" t="str">
        <f aca="false">IF(B253="","",SUMPRODUCT(MAX((Settings!$E$6:$E$65&lt;&gt;"")*ISNUMBER(SEARCH(Settings!$E$6:$E$65,B253))*(ROW(Settings!$E$6:$E$65)-5))))</f>
        <v/>
      </c>
    </row>
    <row r="254" customFormat="false" ht="15" hidden="false" customHeight="false" outlineLevel="0" collapsed="false">
      <c r="A254" s="19"/>
      <c r="B254" s="15"/>
      <c r="C254" s="20"/>
      <c r="D254" s="21" t="str">
        <f aca="false">IF(B254="","",IF(E254&lt;&gt;"",E254,H254))</f>
        <v/>
      </c>
      <c r="E254" s="15"/>
      <c r="F254" s="21" t="str">
        <f aca="false">IF(D254="","",IF(COUNTIF(Settings!$A$6:$A$13,D254)&gt;0,"Income",IF(COUNTIF(Settings!$A$32:$A$34,D254)&gt;0,"Saving","Spending")))</f>
        <v/>
      </c>
      <c r="G254" s="15"/>
      <c r="H254" s="22" t="str">
        <f aca="false">IF(B254="","",IF(OR(I254=0,INDEX(Settings!$F$6:$F$65,MAX(I254,1))=""),"Uncategorised",INDEX(Settings!$F$6:$F$65,I254)))</f>
        <v/>
      </c>
      <c r="I254" s="22" t="str">
        <f aca="false">IF(B254="","",SUMPRODUCT(MAX((Settings!$E$6:$E$65&lt;&gt;"")*ISNUMBER(SEARCH(Settings!$E$6:$E$65,B254))*(ROW(Settings!$E$6:$E$65)-5))))</f>
        <v/>
      </c>
    </row>
    <row r="255" customFormat="false" ht="15" hidden="false" customHeight="false" outlineLevel="0" collapsed="false">
      <c r="A255" s="19"/>
      <c r="B255" s="15"/>
      <c r="C255" s="20"/>
      <c r="D255" s="21" t="str">
        <f aca="false">IF(B255="","",IF(E255&lt;&gt;"",E255,H255))</f>
        <v/>
      </c>
      <c r="E255" s="15"/>
      <c r="F255" s="21" t="str">
        <f aca="false">IF(D255="","",IF(COUNTIF(Settings!$A$6:$A$13,D255)&gt;0,"Income",IF(COUNTIF(Settings!$A$32:$A$34,D255)&gt;0,"Saving","Spending")))</f>
        <v/>
      </c>
      <c r="G255" s="15"/>
      <c r="H255" s="22" t="str">
        <f aca="false">IF(B255="","",IF(OR(I255=0,INDEX(Settings!$F$6:$F$65,MAX(I255,1))=""),"Uncategorised",INDEX(Settings!$F$6:$F$65,I255)))</f>
        <v/>
      </c>
      <c r="I255" s="22" t="str">
        <f aca="false">IF(B255="","",SUMPRODUCT(MAX((Settings!$E$6:$E$65&lt;&gt;"")*ISNUMBER(SEARCH(Settings!$E$6:$E$65,B255))*(ROW(Settings!$E$6:$E$65)-5))))</f>
        <v/>
      </c>
    </row>
    <row r="256" customFormat="false" ht="15" hidden="false" customHeight="false" outlineLevel="0" collapsed="false">
      <c r="A256" s="19"/>
      <c r="B256" s="15"/>
      <c r="C256" s="20"/>
      <c r="D256" s="21" t="str">
        <f aca="false">IF(B256="","",IF(E256&lt;&gt;"",E256,H256))</f>
        <v/>
      </c>
      <c r="E256" s="15"/>
      <c r="F256" s="21" t="str">
        <f aca="false">IF(D256="","",IF(COUNTIF(Settings!$A$6:$A$13,D256)&gt;0,"Income",IF(COUNTIF(Settings!$A$32:$A$34,D256)&gt;0,"Saving","Spending")))</f>
        <v/>
      </c>
      <c r="G256" s="15"/>
      <c r="H256" s="22" t="str">
        <f aca="false">IF(B256="","",IF(OR(I256=0,INDEX(Settings!$F$6:$F$65,MAX(I256,1))=""),"Uncategorised",INDEX(Settings!$F$6:$F$65,I256)))</f>
        <v/>
      </c>
      <c r="I256" s="22" t="str">
        <f aca="false">IF(B256="","",SUMPRODUCT(MAX((Settings!$E$6:$E$65&lt;&gt;"")*ISNUMBER(SEARCH(Settings!$E$6:$E$65,B256))*(ROW(Settings!$E$6:$E$65)-5))))</f>
        <v/>
      </c>
    </row>
    <row r="257" customFormat="false" ht="15" hidden="false" customHeight="false" outlineLevel="0" collapsed="false">
      <c r="A257" s="19"/>
      <c r="B257" s="15"/>
      <c r="C257" s="20"/>
      <c r="D257" s="21" t="str">
        <f aca="false">IF(B257="","",IF(E257&lt;&gt;"",E257,H257))</f>
        <v/>
      </c>
      <c r="E257" s="15"/>
      <c r="F257" s="21" t="str">
        <f aca="false">IF(D257="","",IF(COUNTIF(Settings!$A$6:$A$13,D257)&gt;0,"Income",IF(COUNTIF(Settings!$A$32:$A$34,D257)&gt;0,"Saving","Spending")))</f>
        <v/>
      </c>
      <c r="G257" s="15"/>
      <c r="H257" s="22" t="str">
        <f aca="false">IF(B257="","",IF(OR(I257=0,INDEX(Settings!$F$6:$F$65,MAX(I257,1))=""),"Uncategorised",INDEX(Settings!$F$6:$F$65,I257)))</f>
        <v/>
      </c>
      <c r="I257" s="22" t="str">
        <f aca="false">IF(B257="","",SUMPRODUCT(MAX((Settings!$E$6:$E$65&lt;&gt;"")*ISNUMBER(SEARCH(Settings!$E$6:$E$65,B257))*(ROW(Settings!$E$6:$E$65)-5))))</f>
        <v/>
      </c>
    </row>
    <row r="258" customFormat="false" ht="15" hidden="false" customHeight="false" outlineLevel="0" collapsed="false">
      <c r="A258" s="19"/>
      <c r="B258" s="15"/>
      <c r="C258" s="20"/>
      <c r="D258" s="21" t="str">
        <f aca="false">IF(B258="","",IF(E258&lt;&gt;"",E258,H258))</f>
        <v/>
      </c>
      <c r="E258" s="15"/>
      <c r="F258" s="21" t="str">
        <f aca="false">IF(D258="","",IF(COUNTIF(Settings!$A$6:$A$13,D258)&gt;0,"Income",IF(COUNTIF(Settings!$A$32:$A$34,D258)&gt;0,"Saving","Spending")))</f>
        <v/>
      </c>
      <c r="G258" s="15"/>
      <c r="H258" s="22" t="str">
        <f aca="false">IF(B258="","",IF(OR(I258=0,INDEX(Settings!$F$6:$F$65,MAX(I258,1))=""),"Uncategorised",INDEX(Settings!$F$6:$F$65,I258)))</f>
        <v/>
      </c>
      <c r="I258" s="22" t="str">
        <f aca="false">IF(B258="","",SUMPRODUCT(MAX((Settings!$E$6:$E$65&lt;&gt;"")*ISNUMBER(SEARCH(Settings!$E$6:$E$65,B258))*(ROW(Settings!$E$6:$E$65)-5))))</f>
        <v/>
      </c>
    </row>
    <row r="259" customFormat="false" ht="15" hidden="false" customHeight="false" outlineLevel="0" collapsed="false">
      <c r="A259" s="19"/>
      <c r="B259" s="15"/>
      <c r="C259" s="20"/>
      <c r="D259" s="21" t="str">
        <f aca="false">IF(B259="","",IF(E259&lt;&gt;"",E259,H259))</f>
        <v/>
      </c>
      <c r="E259" s="15"/>
      <c r="F259" s="21" t="str">
        <f aca="false">IF(D259="","",IF(COUNTIF(Settings!$A$6:$A$13,D259)&gt;0,"Income",IF(COUNTIF(Settings!$A$32:$A$34,D259)&gt;0,"Saving","Spending")))</f>
        <v/>
      </c>
      <c r="G259" s="15"/>
      <c r="H259" s="22" t="str">
        <f aca="false">IF(B259="","",IF(OR(I259=0,INDEX(Settings!$F$6:$F$65,MAX(I259,1))=""),"Uncategorised",INDEX(Settings!$F$6:$F$65,I259)))</f>
        <v/>
      </c>
      <c r="I259" s="22" t="str">
        <f aca="false">IF(B259="","",SUMPRODUCT(MAX((Settings!$E$6:$E$65&lt;&gt;"")*ISNUMBER(SEARCH(Settings!$E$6:$E$65,B259))*(ROW(Settings!$E$6:$E$65)-5))))</f>
        <v/>
      </c>
    </row>
    <row r="260" customFormat="false" ht="15" hidden="false" customHeight="false" outlineLevel="0" collapsed="false">
      <c r="A260" s="19"/>
      <c r="B260" s="15"/>
      <c r="C260" s="20"/>
      <c r="D260" s="21" t="str">
        <f aca="false">IF(B260="","",IF(E260&lt;&gt;"",E260,H260))</f>
        <v/>
      </c>
      <c r="E260" s="15"/>
      <c r="F260" s="21" t="str">
        <f aca="false">IF(D260="","",IF(COUNTIF(Settings!$A$6:$A$13,D260)&gt;0,"Income",IF(COUNTIF(Settings!$A$32:$A$34,D260)&gt;0,"Saving","Spending")))</f>
        <v/>
      </c>
      <c r="G260" s="15"/>
      <c r="H260" s="22" t="str">
        <f aca="false">IF(B260="","",IF(OR(I260=0,INDEX(Settings!$F$6:$F$65,MAX(I260,1))=""),"Uncategorised",INDEX(Settings!$F$6:$F$65,I260)))</f>
        <v/>
      </c>
      <c r="I260" s="22" t="str">
        <f aca="false">IF(B260="","",SUMPRODUCT(MAX((Settings!$E$6:$E$65&lt;&gt;"")*ISNUMBER(SEARCH(Settings!$E$6:$E$65,B260))*(ROW(Settings!$E$6:$E$65)-5))))</f>
        <v/>
      </c>
    </row>
    <row r="261" customFormat="false" ht="15" hidden="false" customHeight="false" outlineLevel="0" collapsed="false">
      <c r="A261" s="19"/>
      <c r="B261" s="15"/>
      <c r="C261" s="20"/>
      <c r="D261" s="21" t="str">
        <f aca="false">IF(B261="","",IF(E261&lt;&gt;"",E261,H261))</f>
        <v/>
      </c>
      <c r="E261" s="15"/>
      <c r="F261" s="21" t="str">
        <f aca="false">IF(D261="","",IF(COUNTIF(Settings!$A$6:$A$13,D261)&gt;0,"Income",IF(COUNTIF(Settings!$A$32:$A$34,D261)&gt;0,"Saving","Spending")))</f>
        <v/>
      </c>
      <c r="G261" s="15"/>
      <c r="H261" s="22" t="str">
        <f aca="false">IF(B261="","",IF(OR(I261=0,INDEX(Settings!$F$6:$F$65,MAX(I261,1))=""),"Uncategorised",INDEX(Settings!$F$6:$F$65,I261)))</f>
        <v/>
      </c>
      <c r="I261" s="22" t="str">
        <f aca="false">IF(B261="","",SUMPRODUCT(MAX((Settings!$E$6:$E$65&lt;&gt;"")*ISNUMBER(SEARCH(Settings!$E$6:$E$65,B261))*(ROW(Settings!$E$6:$E$65)-5))))</f>
        <v/>
      </c>
    </row>
    <row r="262" customFormat="false" ht="15" hidden="false" customHeight="false" outlineLevel="0" collapsed="false">
      <c r="A262" s="19"/>
      <c r="B262" s="15"/>
      <c r="C262" s="20"/>
      <c r="D262" s="21" t="str">
        <f aca="false">IF(B262="","",IF(E262&lt;&gt;"",E262,H262))</f>
        <v/>
      </c>
      <c r="E262" s="15"/>
      <c r="F262" s="21" t="str">
        <f aca="false">IF(D262="","",IF(COUNTIF(Settings!$A$6:$A$13,D262)&gt;0,"Income",IF(COUNTIF(Settings!$A$32:$A$34,D262)&gt;0,"Saving","Spending")))</f>
        <v/>
      </c>
      <c r="G262" s="15"/>
      <c r="H262" s="22" t="str">
        <f aca="false">IF(B262="","",IF(OR(I262=0,INDEX(Settings!$F$6:$F$65,MAX(I262,1))=""),"Uncategorised",INDEX(Settings!$F$6:$F$65,I262)))</f>
        <v/>
      </c>
      <c r="I262" s="22" t="str">
        <f aca="false">IF(B262="","",SUMPRODUCT(MAX((Settings!$E$6:$E$65&lt;&gt;"")*ISNUMBER(SEARCH(Settings!$E$6:$E$65,B262))*(ROW(Settings!$E$6:$E$65)-5))))</f>
        <v/>
      </c>
    </row>
    <row r="263" customFormat="false" ht="15" hidden="false" customHeight="false" outlineLevel="0" collapsed="false">
      <c r="A263" s="19"/>
      <c r="B263" s="15"/>
      <c r="C263" s="20"/>
      <c r="D263" s="21" t="str">
        <f aca="false">IF(B263="","",IF(E263&lt;&gt;"",E263,H263))</f>
        <v/>
      </c>
      <c r="E263" s="15"/>
      <c r="F263" s="21" t="str">
        <f aca="false">IF(D263="","",IF(COUNTIF(Settings!$A$6:$A$13,D263)&gt;0,"Income",IF(COUNTIF(Settings!$A$32:$A$34,D263)&gt;0,"Saving","Spending")))</f>
        <v/>
      </c>
      <c r="G263" s="15"/>
      <c r="H263" s="22" t="str">
        <f aca="false">IF(B263="","",IF(OR(I263=0,INDEX(Settings!$F$6:$F$65,MAX(I263,1))=""),"Uncategorised",INDEX(Settings!$F$6:$F$65,I263)))</f>
        <v/>
      </c>
      <c r="I263" s="22" t="str">
        <f aca="false">IF(B263="","",SUMPRODUCT(MAX((Settings!$E$6:$E$65&lt;&gt;"")*ISNUMBER(SEARCH(Settings!$E$6:$E$65,B263))*(ROW(Settings!$E$6:$E$65)-5))))</f>
        <v/>
      </c>
    </row>
    <row r="264" customFormat="false" ht="15" hidden="false" customHeight="false" outlineLevel="0" collapsed="false">
      <c r="A264" s="19"/>
      <c r="B264" s="15"/>
      <c r="C264" s="20"/>
      <c r="D264" s="21" t="str">
        <f aca="false">IF(B264="","",IF(E264&lt;&gt;"",E264,H264))</f>
        <v/>
      </c>
      <c r="E264" s="15"/>
      <c r="F264" s="21" t="str">
        <f aca="false">IF(D264="","",IF(COUNTIF(Settings!$A$6:$A$13,D264)&gt;0,"Income",IF(COUNTIF(Settings!$A$32:$A$34,D264)&gt;0,"Saving","Spending")))</f>
        <v/>
      </c>
      <c r="G264" s="15"/>
      <c r="H264" s="22" t="str">
        <f aca="false">IF(B264="","",IF(OR(I264=0,INDEX(Settings!$F$6:$F$65,MAX(I264,1))=""),"Uncategorised",INDEX(Settings!$F$6:$F$65,I264)))</f>
        <v/>
      </c>
      <c r="I264" s="22" t="str">
        <f aca="false">IF(B264="","",SUMPRODUCT(MAX((Settings!$E$6:$E$65&lt;&gt;"")*ISNUMBER(SEARCH(Settings!$E$6:$E$65,B264))*(ROW(Settings!$E$6:$E$65)-5))))</f>
        <v/>
      </c>
    </row>
    <row r="265" customFormat="false" ht="15" hidden="false" customHeight="false" outlineLevel="0" collapsed="false">
      <c r="A265" s="19"/>
      <c r="B265" s="15"/>
      <c r="C265" s="20"/>
      <c r="D265" s="21" t="str">
        <f aca="false">IF(B265="","",IF(E265&lt;&gt;"",E265,H265))</f>
        <v/>
      </c>
      <c r="E265" s="15"/>
      <c r="F265" s="21" t="str">
        <f aca="false">IF(D265="","",IF(COUNTIF(Settings!$A$6:$A$13,D265)&gt;0,"Income",IF(COUNTIF(Settings!$A$32:$A$34,D265)&gt;0,"Saving","Spending")))</f>
        <v/>
      </c>
      <c r="G265" s="15"/>
      <c r="H265" s="22" t="str">
        <f aca="false">IF(B265="","",IF(OR(I265=0,INDEX(Settings!$F$6:$F$65,MAX(I265,1))=""),"Uncategorised",INDEX(Settings!$F$6:$F$65,I265)))</f>
        <v/>
      </c>
      <c r="I265" s="22" t="str">
        <f aca="false">IF(B265="","",SUMPRODUCT(MAX((Settings!$E$6:$E$65&lt;&gt;"")*ISNUMBER(SEARCH(Settings!$E$6:$E$65,B265))*(ROW(Settings!$E$6:$E$65)-5))))</f>
        <v/>
      </c>
    </row>
    <row r="266" customFormat="false" ht="15" hidden="false" customHeight="false" outlineLevel="0" collapsed="false">
      <c r="A266" s="19"/>
      <c r="B266" s="15"/>
      <c r="C266" s="20"/>
      <c r="D266" s="21" t="str">
        <f aca="false">IF(B266="","",IF(E266&lt;&gt;"",E266,H266))</f>
        <v/>
      </c>
      <c r="E266" s="15"/>
      <c r="F266" s="21" t="str">
        <f aca="false">IF(D266="","",IF(COUNTIF(Settings!$A$6:$A$13,D266)&gt;0,"Income",IF(COUNTIF(Settings!$A$32:$A$34,D266)&gt;0,"Saving","Spending")))</f>
        <v/>
      </c>
      <c r="G266" s="15"/>
      <c r="H266" s="22" t="str">
        <f aca="false">IF(B266="","",IF(OR(I266=0,INDEX(Settings!$F$6:$F$65,MAX(I266,1))=""),"Uncategorised",INDEX(Settings!$F$6:$F$65,I266)))</f>
        <v/>
      </c>
      <c r="I266" s="22" t="str">
        <f aca="false">IF(B266="","",SUMPRODUCT(MAX((Settings!$E$6:$E$65&lt;&gt;"")*ISNUMBER(SEARCH(Settings!$E$6:$E$65,B266))*(ROW(Settings!$E$6:$E$65)-5))))</f>
        <v/>
      </c>
    </row>
    <row r="267" customFormat="false" ht="15" hidden="false" customHeight="false" outlineLevel="0" collapsed="false">
      <c r="A267" s="19"/>
      <c r="B267" s="15"/>
      <c r="C267" s="20"/>
      <c r="D267" s="21" t="str">
        <f aca="false">IF(B267="","",IF(E267&lt;&gt;"",E267,H267))</f>
        <v/>
      </c>
      <c r="E267" s="15"/>
      <c r="F267" s="21" t="str">
        <f aca="false">IF(D267="","",IF(COUNTIF(Settings!$A$6:$A$13,D267)&gt;0,"Income",IF(COUNTIF(Settings!$A$32:$A$34,D267)&gt;0,"Saving","Spending")))</f>
        <v/>
      </c>
      <c r="G267" s="15"/>
      <c r="H267" s="22" t="str">
        <f aca="false">IF(B267="","",IF(OR(I267=0,INDEX(Settings!$F$6:$F$65,MAX(I267,1))=""),"Uncategorised",INDEX(Settings!$F$6:$F$65,I267)))</f>
        <v/>
      </c>
      <c r="I267" s="22" t="str">
        <f aca="false">IF(B267="","",SUMPRODUCT(MAX((Settings!$E$6:$E$65&lt;&gt;"")*ISNUMBER(SEARCH(Settings!$E$6:$E$65,B267))*(ROW(Settings!$E$6:$E$65)-5))))</f>
        <v/>
      </c>
    </row>
    <row r="268" customFormat="false" ht="15" hidden="false" customHeight="false" outlineLevel="0" collapsed="false">
      <c r="A268" s="19"/>
      <c r="B268" s="15"/>
      <c r="C268" s="20"/>
      <c r="D268" s="21" t="str">
        <f aca="false">IF(B268="","",IF(E268&lt;&gt;"",E268,H268))</f>
        <v/>
      </c>
      <c r="E268" s="15"/>
      <c r="F268" s="21" t="str">
        <f aca="false">IF(D268="","",IF(COUNTIF(Settings!$A$6:$A$13,D268)&gt;0,"Income",IF(COUNTIF(Settings!$A$32:$A$34,D268)&gt;0,"Saving","Spending")))</f>
        <v/>
      </c>
      <c r="G268" s="15"/>
      <c r="H268" s="22" t="str">
        <f aca="false">IF(B268="","",IF(OR(I268=0,INDEX(Settings!$F$6:$F$65,MAX(I268,1))=""),"Uncategorised",INDEX(Settings!$F$6:$F$65,I268)))</f>
        <v/>
      </c>
      <c r="I268" s="22" t="str">
        <f aca="false">IF(B268="","",SUMPRODUCT(MAX((Settings!$E$6:$E$65&lt;&gt;"")*ISNUMBER(SEARCH(Settings!$E$6:$E$65,B268))*(ROW(Settings!$E$6:$E$65)-5))))</f>
        <v/>
      </c>
    </row>
    <row r="269" customFormat="false" ht="15" hidden="false" customHeight="false" outlineLevel="0" collapsed="false">
      <c r="A269" s="19"/>
      <c r="B269" s="15"/>
      <c r="C269" s="20"/>
      <c r="D269" s="21" t="str">
        <f aca="false">IF(B269="","",IF(E269&lt;&gt;"",E269,H269))</f>
        <v/>
      </c>
      <c r="E269" s="15"/>
      <c r="F269" s="21" t="str">
        <f aca="false">IF(D269="","",IF(COUNTIF(Settings!$A$6:$A$13,D269)&gt;0,"Income",IF(COUNTIF(Settings!$A$32:$A$34,D269)&gt;0,"Saving","Spending")))</f>
        <v/>
      </c>
      <c r="G269" s="15"/>
      <c r="H269" s="22" t="str">
        <f aca="false">IF(B269="","",IF(OR(I269=0,INDEX(Settings!$F$6:$F$65,MAX(I269,1))=""),"Uncategorised",INDEX(Settings!$F$6:$F$65,I269)))</f>
        <v/>
      </c>
      <c r="I269" s="22" t="str">
        <f aca="false">IF(B269="","",SUMPRODUCT(MAX((Settings!$E$6:$E$65&lt;&gt;"")*ISNUMBER(SEARCH(Settings!$E$6:$E$65,B269))*(ROW(Settings!$E$6:$E$65)-5))))</f>
        <v/>
      </c>
    </row>
    <row r="270" customFormat="false" ht="15" hidden="false" customHeight="false" outlineLevel="0" collapsed="false">
      <c r="A270" s="19"/>
      <c r="B270" s="15"/>
      <c r="C270" s="20"/>
      <c r="D270" s="21" t="str">
        <f aca="false">IF(B270="","",IF(E270&lt;&gt;"",E270,H270))</f>
        <v/>
      </c>
      <c r="E270" s="15"/>
      <c r="F270" s="21" t="str">
        <f aca="false">IF(D270="","",IF(COUNTIF(Settings!$A$6:$A$13,D270)&gt;0,"Income",IF(COUNTIF(Settings!$A$32:$A$34,D270)&gt;0,"Saving","Spending")))</f>
        <v/>
      </c>
      <c r="G270" s="15"/>
      <c r="H270" s="22" t="str">
        <f aca="false">IF(B270="","",IF(OR(I270=0,INDEX(Settings!$F$6:$F$65,MAX(I270,1))=""),"Uncategorised",INDEX(Settings!$F$6:$F$65,I270)))</f>
        <v/>
      </c>
      <c r="I270" s="22" t="str">
        <f aca="false">IF(B270="","",SUMPRODUCT(MAX((Settings!$E$6:$E$65&lt;&gt;"")*ISNUMBER(SEARCH(Settings!$E$6:$E$65,B270))*(ROW(Settings!$E$6:$E$65)-5))))</f>
        <v/>
      </c>
    </row>
    <row r="271" customFormat="false" ht="15" hidden="false" customHeight="false" outlineLevel="0" collapsed="false">
      <c r="A271" s="19"/>
      <c r="B271" s="15"/>
      <c r="C271" s="20"/>
      <c r="D271" s="21" t="str">
        <f aca="false">IF(B271="","",IF(E271&lt;&gt;"",E271,H271))</f>
        <v/>
      </c>
      <c r="E271" s="15"/>
      <c r="F271" s="21" t="str">
        <f aca="false">IF(D271="","",IF(COUNTIF(Settings!$A$6:$A$13,D271)&gt;0,"Income",IF(COUNTIF(Settings!$A$32:$A$34,D271)&gt;0,"Saving","Spending")))</f>
        <v/>
      </c>
      <c r="G271" s="15"/>
      <c r="H271" s="22" t="str">
        <f aca="false">IF(B271="","",IF(OR(I271=0,INDEX(Settings!$F$6:$F$65,MAX(I271,1))=""),"Uncategorised",INDEX(Settings!$F$6:$F$65,I271)))</f>
        <v/>
      </c>
      <c r="I271" s="22" t="str">
        <f aca="false">IF(B271="","",SUMPRODUCT(MAX((Settings!$E$6:$E$65&lt;&gt;"")*ISNUMBER(SEARCH(Settings!$E$6:$E$65,B271))*(ROW(Settings!$E$6:$E$65)-5))))</f>
        <v/>
      </c>
    </row>
    <row r="272" customFormat="false" ht="15" hidden="false" customHeight="false" outlineLevel="0" collapsed="false">
      <c r="A272" s="19"/>
      <c r="B272" s="15"/>
      <c r="C272" s="20"/>
      <c r="D272" s="21" t="str">
        <f aca="false">IF(B272="","",IF(E272&lt;&gt;"",E272,H272))</f>
        <v/>
      </c>
      <c r="E272" s="15"/>
      <c r="F272" s="21" t="str">
        <f aca="false">IF(D272="","",IF(COUNTIF(Settings!$A$6:$A$13,D272)&gt;0,"Income",IF(COUNTIF(Settings!$A$32:$A$34,D272)&gt;0,"Saving","Spending")))</f>
        <v/>
      </c>
      <c r="G272" s="15"/>
      <c r="H272" s="22" t="str">
        <f aca="false">IF(B272="","",IF(OR(I272=0,INDEX(Settings!$F$6:$F$65,MAX(I272,1))=""),"Uncategorised",INDEX(Settings!$F$6:$F$65,I272)))</f>
        <v/>
      </c>
      <c r="I272" s="22" t="str">
        <f aca="false">IF(B272="","",SUMPRODUCT(MAX((Settings!$E$6:$E$65&lt;&gt;"")*ISNUMBER(SEARCH(Settings!$E$6:$E$65,B272))*(ROW(Settings!$E$6:$E$65)-5))))</f>
        <v/>
      </c>
    </row>
    <row r="273" customFormat="false" ht="15" hidden="false" customHeight="false" outlineLevel="0" collapsed="false">
      <c r="A273" s="19"/>
      <c r="B273" s="15"/>
      <c r="C273" s="20"/>
      <c r="D273" s="21" t="str">
        <f aca="false">IF(B273="","",IF(E273&lt;&gt;"",E273,H273))</f>
        <v/>
      </c>
      <c r="E273" s="15"/>
      <c r="F273" s="21" t="str">
        <f aca="false">IF(D273="","",IF(COUNTIF(Settings!$A$6:$A$13,D273)&gt;0,"Income",IF(COUNTIF(Settings!$A$32:$A$34,D273)&gt;0,"Saving","Spending")))</f>
        <v/>
      </c>
      <c r="G273" s="15"/>
      <c r="H273" s="22" t="str">
        <f aca="false">IF(B273="","",IF(OR(I273=0,INDEX(Settings!$F$6:$F$65,MAX(I273,1))=""),"Uncategorised",INDEX(Settings!$F$6:$F$65,I273)))</f>
        <v/>
      </c>
      <c r="I273" s="22" t="str">
        <f aca="false">IF(B273="","",SUMPRODUCT(MAX((Settings!$E$6:$E$65&lt;&gt;"")*ISNUMBER(SEARCH(Settings!$E$6:$E$65,B273))*(ROW(Settings!$E$6:$E$65)-5))))</f>
        <v/>
      </c>
    </row>
    <row r="274" customFormat="false" ht="15" hidden="false" customHeight="false" outlineLevel="0" collapsed="false">
      <c r="A274" s="19"/>
      <c r="B274" s="15"/>
      <c r="C274" s="20"/>
      <c r="D274" s="21" t="str">
        <f aca="false">IF(B274="","",IF(E274&lt;&gt;"",E274,H274))</f>
        <v/>
      </c>
      <c r="E274" s="15"/>
      <c r="F274" s="21" t="str">
        <f aca="false">IF(D274="","",IF(COUNTIF(Settings!$A$6:$A$13,D274)&gt;0,"Income",IF(COUNTIF(Settings!$A$32:$A$34,D274)&gt;0,"Saving","Spending")))</f>
        <v/>
      </c>
      <c r="G274" s="15"/>
      <c r="H274" s="22" t="str">
        <f aca="false">IF(B274="","",IF(OR(I274=0,INDEX(Settings!$F$6:$F$65,MAX(I274,1))=""),"Uncategorised",INDEX(Settings!$F$6:$F$65,I274)))</f>
        <v/>
      </c>
      <c r="I274" s="22" t="str">
        <f aca="false">IF(B274="","",SUMPRODUCT(MAX((Settings!$E$6:$E$65&lt;&gt;"")*ISNUMBER(SEARCH(Settings!$E$6:$E$65,B274))*(ROW(Settings!$E$6:$E$65)-5))))</f>
        <v/>
      </c>
    </row>
    <row r="275" customFormat="false" ht="15" hidden="false" customHeight="false" outlineLevel="0" collapsed="false">
      <c r="A275" s="19"/>
      <c r="B275" s="15"/>
      <c r="C275" s="20"/>
      <c r="D275" s="21" t="str">
        <f aca="false">IF(B275="","",IF(E275&lt;&gt;"",E275,H275))</f>
        <v/>
      </c>
      <c r="E275" s="15"/>
      <c r="F275" s="21" t="str">
        <f aca="false">IF(D275="","",IF(COUNTIF(Settings!$A$6:$A$13,D275)&gt;0,"Income",IF(COUNTIF(Settings!$A$32:$A$34,D275)&gt;0,"Saving","Spending")))</f>
        <v/>
      </c>
      <c r="G275" s="15"/>
      <c r="H275" s="22" t="str">
        <f aca="false">IF(B275="","",IF(OR(I275=0,INDEX(Settings!$F$6:$F$65,MAX(I275,1))=""),"Uncategorised",INDEX(Settings!$F$6:$F$65,I275)))</f>
        <v/>
      </c>
      <c r="I275" s="22" t="str">
        <f aca="false">IF(B275="","",SUMPRODUCT(MAX((Settings!$E$6:$E$65&lt;&gt;"")*ISNUMBER(SEARCH(Settings!$E$6:$E$65,B275))*(ROW(Settings!$E$6:$E$65)-5))))</f>
        <v/>
      </c>
    </row>
    <row r="276" customFormat="false" ht="15" hidden="false" customHeight="false" outlineLevel="0" collapsed="false">
      <c r="A276" s="19"/>
      <c r="B276" s="15"/>
      <c r="C276" s="20"/>
      <c r="D276" s="21" t="str">
        <f aca="false">IF(B276="","",IF(E276&lt;&gt;"",E276,H276))</f>
        <v/>
      </c>
      <c r="E276" s="15"/>
      <c r="F276" s="21" t="str">
        <f aca="false">IF(D276="","",IF(COUNTIF(Settings!$A$6:$A$13,D276)&gt;0,"Income",IF(COUNTIF(Settings!$A$32:$A$34,D276)&gt;0,"Saving","Spending")))</f>
        <v/>
      </c>
      <c r="G276" s="15"/>
      <c r="H276" s="22" t="str">
        <f aca="false">IF(B276="","",IF(OR(I276=0,INDEX(Settings!$F$6:$F$65,MAX(I276,1))=""),"Uncategorised",INDEX(Settings!$F$6:$F$65,I276)))</f>
        <v/>
      </c>
      <c r="I276" s="22" t="str">
        <f aca="false">IF(B276="","",SUMPRODUCT(MAX((Settings!$E$6:$E$65&lt;&gt;"")*ISNUMBER(SEARCH(Settings!$E$6:$E$65,B276))*(ROW(Settings!$E$6:$E$65)-5))))</f>
        <v/>
      </c>
    </row>
    <row r="277" customFormat="false" ht="15" hidden="false" customHeight="false" outlineLevel="0" collapsed="false">
      <c r="A277" s="19"/>
      <c r="B277" s="15"/>
      <c r="C277" s="20"/>
      <c r="D277" s="21" t="str">
        <f aca="false">IF(B277="","",IF(E277&lt;&gt;"",E277,H277))</f>
        <v/>
      </c>
      <c r="E277" s="15"/>
      <c r="F277" s="21" t="str">
        <f aca="false">IF(D277="","",IF(COUNTIF(Settings!$A$6:$A$13,D277)&gt;0,"Income",IF(COUNTIF(Settings!$A$32:$A$34,D277)&gt;0,"Saving","Spending")))</f>
        <v/>
      </c>
      <c r="G277" s="15"/>
      <c r="H277" s="22" t="str">
        <f aca="false">IF(B277="","",IF(OR(I277=0,INDEX(Settings!$F$6:$F$65,MAX(I277,1))=""),"Uncategorised",INDEX(Settings!$F$6:$F$65,I277)))</f>
        <v/>
      </c>
      <c r="I277" s="22" t="str">
        <f aca="false">IF(B277="","",SUMPRODUCT(MAX((Settings!$E$6:$E$65&lt;&gt;"")*ISNUMBER(SEARCH(Settings!$E$6:$E$65,B277))*(ROW(Settings!$E$6:$E$65)-5))))</f>
        <v/>
      </c>
    </row>
    <row r="278" customFormat="false" ht="15" hidden="false" customHeight="false" outlineLevel="0" collapsed="false">
      <c r="A278" s="19"/>
      <c r="B278" s="15"/>
      <c r="C278" s="20"/>
      <c r="D278" s="21" t="str">
        <f aca="false">IF(B278="","",IF(E278&lt;&gt;"",E278,H278))</f>
        <v/>
      </c>
      <c r="E278" s="15"/>
      <c r="F278" s="21" t="str">
        <f aca="false">IF(D278="","",IF(COUNTIF(Settings!$A$6:$A$13,D278)&gt;0,"Income",IF(COUNTIF(Settings!$A$32:$A$34,D278)&gt;0,"Saving","Spending")))</f>
        <v/>
      </c>
      <c r="G278" s="15"/>
      <c r="H278" s="22" t="str">
        <f aca="false">IF(B278="","",IF(OR(I278=0,INDEX(Settings!$F$6:$F$65,MAX(I278,1))=""),"Uncategorised",INDEX(Settings!$F$6:$F$65,I278)))</f>
        <v/>
      </c>
      <c r="I278" s="22" t="str">
        <f aca="false">IF(B278="","",SUMPRODUCT(MAX((Settings!$E$6:$E$65&lt;&gt;"")*ISNUMBER(SEARCH(Settings!$E$6:$E$65,B278))*(ROW(Settings!$E$6:$E$65)-5))))</f>
        <v/>
      </c>
    </row>
    <row r="279" customFormat="false" ht="15" hidden="false" customHeight="false" outlineLevel="0" collapsed="false">
      <c r="A279" s="19"/>
      <c r="B279" s="15"/>
      <c r="C279" s="20"/>
      <c r="D279" s="21" t="str">
        <f aca="false">IF(B279="","",IF(E279&lt;&gt;"",E279,H279))</f>
        <v/>
      </c>
      <c r="E279" s="15"/>
      <c r="F279" s="21" t="str">
        <f aca="false">IF(D279="","",IF(COUNTIF(Settings!$A$6:$A$13,D279)&gt;0,"Income",IF(COUNTIF(Settings!$A$32:$A$34,D279)&gt;0,"Saving","Spending")))</f>
        <v/>
      </c>
      <c r="G279" s="15"/>
      <c r="H279" s="22" t="str">
        <f aca="false">IF(B279="","",IF(OR(I279=0,INDEX(Settings!$F$6:$F$65,MAX(I279,1))=""),"Uncategorised",INDEX(Settings!$F$6:$F$65,I279)))</f>
        <v/>
      </c>
      <c r="I279" s="22" t="str">
        <f aca="false">IF(B279="","",SUMPRODUCT(MAX((Settings!$E$6:$E$65&lt;&gt;"")*ISNUMBER(SEARCH(Settings!$E$6:$E$65,B279))*(ROW(Settings!$E$6:$E$65)-5))))</f>
        <v/>
      </c>
    </row>
    <row r="280" customFormat="false" ht="15" hidden="false" customHeight="false" outlineLevel="0" collapsed="false">
      <c r="A280" s="19"/>
      <c r="B280" s="15"/>
      <c r="C280" s="20"/>
      <c r="D280" s="21" t="str">
        <f aca="false">IF(B280="","",IF(E280&lt;&gt;"",E280,H280))</f>
        <v/>
      </c>
      <c r="E280" s="15"/>
      <c r="F280" s="21" t="str">
        <f aca="false">IF(D280="","",IF(COUNTIF(Settings!$A$6:$A$13,D280)&gt;0,"Income",IF(COUNTIF(Settings!$A$32:$A$34,D280)&gt;0,"Saving","Spending")))</f>
        <v/>
      </c>
      <c r="G280" s="15"/>
      <c r="H280" s="22" t="str">
        <f aca="false">IF(B280="","",IF(OR(I280=0,INDEX(Settings!$F$6:$F$65,MAX(I280,1))=""),"Uncategorised",INDEX(Settings!$F$6:$F$65,I280)))</f>
        <v/>
      </c>
      <c r="I280" s="22" t="str">
        <f aca="false">IF(B280="","",SUMPRODUCT(MAX((Settings!$E$6:$E$65&lt;&gt;"")*ISNUMBER(SEARCH(Settings!$E$6:$E$65,B280))*(ROW(Settings!$E$6:$E$65)-5))))</f>
        <v/>
      </c>
    </row>
    <row r="281" customFormat="false" ht="15" hidden="false" customHeight="false" outlineLevel="0" collapsed="false">
      <c r="A281" s="19"/>
      <c r="B281" s="15"/>
      <c r="C281" s="20"/>
      <c r="D281" s="21" t="str">
        <f aca="false">IF(B281="","",IF(E281&lt;&gt;"",E281,H281))</f>
        <v/>
      </c>
      <c r="E281" s="15"/>
      <c r="F281" s="21" t="str">
        <f aca="false">IF(D281="","",IF(COUNTIF(Settings!$A$6:$A$13,D281)&gt;0,"Income",IF(COUNTIF(Settings!$A$32:$A$34,D281)&gt;0,"Saving","Spending")))</f>
        <v/>
      </c>
      <c r="G281" s="15"/>
      <c r="H281" s="22" t="str">
        <f aca="false">IF(B281="","",IF(OR(I281=0,INDEX(Settings!$F$6:$F$65,MAX(I281,1))=""),"Uncategorised",INDEX(Settings!$F$6:$F$65,I281)))</f>
        <v/>
      </c>
      <c r="I281" s="22" t="str">
        <f aca="false">IF(B281="","",SUMPRODUCT(MAX((Settings!$E$6:$E$65&lt;&gt;"")*ISNUMBER(SEARCH(Settings!$E$6:$E$65,B281))*(ROW(Settings!$E$6:$E$65)-5))))</f>
        <v/>
      </c>
    </row>
    <row r="282" customFormat="false" ht="15" hidden="false" customHeight="false" outlineLevel="0" collapsed="false">
      <c r="A282" s="19"/>
      <c r="B282" s="15"/>
      <c r="C282" s="20"/>
      <c r="D282" s="21" t="str">
        <f aca="false">IF(B282="","",IF(E282&lt;&gt;"",E282,H282))</f>
        <v/>
      </c>
      <c r="E282" s="15"/>
      <c r="F282" s="21" t="str">
        <f aca="false">IF(D282="","",IF(COUNTIF(Settings!$A$6:$A$13,D282)&gt;0,"Income",IF(COUNTIF(Settings!$A$32:$A$34,D282)&gt;0,"Saving","Spending")))</f>
        <v/>
      </c>
      <c r="G282" s="15"/>
      <c r="H282" s="22" t="str">
        <f aca="false">IF(B282="","",IF(OR(I282=0,INDEX(Settings!$F$6:$F$65,MAX(I282,1))=""),"Uncategorised",INDEX(Settings!$F$6:$F$65,I282)))</f>
        <v/>
      </c>
      <c r="I282" s="22" t="str">
        <f aca="false">IF(B282="","",SUMPRODUCT(MAX((Settings!$E$6:$E$65&lt;&gt;"")*ISNUMBER(SEARCH(Settings!$E$6:$E$65,B282))*(ROW(Settings!$E$6:$E$65)-5))))</f>
        <v/>
      </c>
    </row>
    <row r="283" customFormat="false" ht="15" hidden="false" customHeight="false" outlineLevel="0" collapsed="false">
      <c r="A283" s="19"/>
      <c r="B283" s="15"/>
      <c r="C283" s="20"/>
      <c r="D283" s="21" t="str">
        <f aca="false">IF(B283="","",IF(E283&lt;&gt;"",E283,H283))</f>
        <v/>
      </c>
      <c r="E283" s="15"/>
      <c r="F283" s="21" t="str">
        <f aca="false">IF(D283="","",IF(COUNTIF(Settings!$A$6:$A$13,D283)&gt;0,"Income",IF(COUNTIF(Settings!$A$32:$A$34,D283)&gt;0,"Saving","Spending")))</f>
        <v/>
      </c>
      <c r="G283" s="15"/>
      <c r="H283" s="22" t="str">
        <f aca="false">IF(B283="","",IF(OR(I283=0,INDEX(Settings!$F$6:$F$65,MAX(I283,1))=""),"Uncategorised",INDEX(Settings!$F$6:$F$65,I283)))</f>
        <v/>
      </c>
      <c r="I283" s="22" t="str">
        <f aca="false">IF(B283="","",SUMPRODUCT(MAX((Settings!$E$6:$E$65&lt;&gt;"")*ISNUMBER(SEARCH(Settings!$E$6:$E$65,B283))*(ROW(Settings!$E$6:$E$65)-5))))</f>
        <v/>
      </c>
    </row>
    <row r="284" customFormat="false" ht="15" hidden="false" customHeight="false" outlineLevel="0" collapsed="false">
      <c r="A284" s="19"/>
      <c r="B284" s="15"/>
      <c r="C284" s="20"/>
      <c r="D284" s="21" t="str">
        <f aca="false">IF(B284="","",IF(E284&lt;&gt;"",E284,H284))</f>
        <v/>
      </c>
      <c r="E284" s="15"/>
      <c r="F284" s="21" t="str">
        <f aca="false">IF(D284="","",IF(COUNTIF(Settings!$A$6:$A$13,D284)&gt;0,"Income",IF(COUNTIF(Settings!$A$32:$A$34,D284)&gt;0,"Saving","Spending")))</f>
        <v/>
      </c>
      <c r="G284" s="15"/>
      <c r="H284" s="22" t="str">
        <f aca="false">IF(B284="","",IF(OR(I284=0,INDEX(Settings!$F$6:$F$65,MAX(I284,1))=""),"Uncategorised",INDEX(Settings!$F$6:$F$65,I284)))</f>
        <v/>
      </c>
      <c r="I284" s="22" t="str">
        <f aca="false">IF(B284="","",SUMPRODUCT(MAX((Settings!$E$6:$E$65&lt;&gt;"")*ISNUMBER(SEARCH(Settings!$E$6:$E$65,B284))*(ROW(Settings!$E$6:$E$65)-5))))</f>
        <v/>
      </c>
    </row>
    <row r="285" customFormat="false" ht="15" hidden="false" customHeight="false" outlineLevel="0" collapsed="false">
      <c r="A285" s="19"/>
      <c r="B285" s="15"/>
      <c r="C285" s="20"/>
      <c r="D285" s="21" t="str">
        <f aca="false">IF(B285="","",IF(E285&lt;&gt;"",E285,H285))</f>
        <v/>
      </c>
      <c r="E285" s="15"/>
      <c r="F285" s="21" t="str">
        <f aca="false">IF(D285="","",IF(COUNTIF(Settings!$A$6:$A$13,D285)&gt;0,"Income",IF(COUNTIF(Settings!$A$32:$A$34,D285)&gt;0,"Saving","Spending")))</f>
        <v/>
      </c>
      <c r="G285" s="15"/>
      <c r="H285" s="22" t="str">
        <f aca="false">IF(B285="","",IF(OR(I285=0,INDEX(Settings!$F$6:$F$65,MAX(I285,1))=""),"Uncategorised",INDEX(Settings!$F$6:$F$65,I285)))</f>
        <v/>
      </c>
      <c r="I285" s="22" t="str">
        <f aca="false">IF(B285="","",SUMPRODUCT(MAX((Settings!$E$6:$E$65&lt;&gt;"")*ISNUMBER(SEARCH(Settings!$E$6:$E$65,B285))*(ROW(Settings!$E$6:$E$65)-5))))</f>
        <v/>
      </c>
    </row>
    <row r="286" customFormat="false" ht="15" hidden="false" customHeight="false" outlineLevel="0" collapsed="false">
      <c r="A286" s="19"/>
      <c r="B286" s="15"/>
      <c r="C286" s="20"/>
      <c r="D286" s="21" t="str">
        <f aca="false">IF(B286="","",IF(E286&lt;&gt;"",E286,H286))</f>
        <v/>
      </c>
      <c r="E286" s="15"/>
      <c r="F286" s="21" t="str">
        <f aca="false">IF(D286="","",IF(COUNTIF(Settings!$A$6:$A$13,D286)&gt;0,"Income",IF(COUNTIF(Settings!$A$32:$A$34,D286)&gt;0,"Saving","Spending")))</f>
        <v/>
      </c>
      <c r="G286" s="15"/>
      <c r="H286" s="22" t="str">
        <f aca="false">IF(B286="","",IF(OR(I286=0,INDEX(Settings!$F$6:$F$65,MAX(I286,1))=""),"Uncategorised",INDEX(Settings!$F$6:$F$65,I286)))</f>
        <v/>
      </c>
      <c r="I286" s="22" t="str">
        <f aca="false">IF(B286="","",SUMPRODUCT(MAX((Settings!$E$6:$E$65&lt;&gt;"")*ISNUMBER(SEARCH(Settings!$E$6:$E$65,B286))*(ROW(Settings!$E$6:$E$65)-5))))</f>
        <v/>
      </c>
    </row>
    <row r="287" customFormat="false" ht="15" hidden="false" customHeight="false" outlineLevel="0" collapsed="false">
      <c r="A287" s="19"/>
      <c r="B287" s="15"/>
      <c r="C287" s="20"/>
      <c r="D287" s="21" t="str">
        <f aca="false">IF(B287="","",IF(E287&lt;&gt;"",E287,H287))</f>
        <v/>
      </c>
      <c r="E287" s="15"/>
      <c r="F287" s="21" t="str">
        <f aca="false">IF(D287="","",IF(COUNTIF(Settings!$A$6:$A$13,D287)&gt;0,"Income",IF(COUNTIF(Settings!$A$32:$A$34,D287)&gt;0,"Saving","Spending")))</f>
        <v/>
      </c>
      <c r="G287" s="15"/>
      <c r="H287" s="22" t="str">
        <f aca="false">IF(B287="","",IF(OR(I287=0,INDEX(Settings!$F$6:$F$65,MAX(I287,1))=""),"Uncategorised",INDEX(Settings!$F$6:$F$65,I287)))</f>
        <v/>
      </c>
      <c r="I287" s="22" t="str">
        <f aca="false">IF(B287="","",SUMPRODUCT(MAX((Settings!$E$6:$E$65&lt;&gt;"")*ISNUMBER(SEARCH(Settings!$E$6:$E$65,B287))*(ROW(Settings!$E$6:$E$65)-5))))</f>
        <v/>
      </c>
    </row>
    <row r="288" customFormat="false" ht="15" hidden="false" customHeight="false" outlineLevel="0" collapsed="false">
      <c r="A288" s="19"/>
      <c r="B288" s="15"/>
      <c r="C288" s="20"/>
      <c r="D288" s="21" t="str">
        <f aca="false">IF(B288="","",IF(E288&lt;&gt;"",E288,H288))</f>
        <v/>
      </c>
      <c r="E288" s="15"/>
      <c r="F288" s="21" t="str">
        <f aca="false">IF(D288="","",IF(COUNTIF(Settings!$A$6:$A$13,D288)&gt;0,"Income",IF(COUNTIF(Settings!$A$32:$A$34,D288)&gt;0,"Saving","Spending")))</f>
        <v/>
      </c>
      <c r="G288" s="15"/>
      <c r="H288" s="22" t="str">
        <f aca="false">IF(B288="","",IF(OR(I288=0,INDEX(Settings!$F$6:$F$65,MAX(I288,1))=""),"Uncategorised",INDEX(Settings!$F$6:$F$65,I288)))</f>
        <v/>
      </c>
      <c r="I288" s="22" t="str">
        <f aca="false">IF(B288="","",SUMPRODUCT(MAX((Settings!$E$6:$E$65&lt;&gt;"")*ISNUMBER(SEARCH(Settings!$E$6:$E$65,B288))*(ROW(Settings!$E$6:$E$65)-5))))</f>
        <v/>
      </c>
    </row>
    <row r="289" customFormat="false" ht="15" hidden="false" customHeight="false" outlineLevel="0" collapsed="false">
      <c r="A289" s="19"/>
      <c r="B289" s="15"/>
      <c r="C289" s="20"/>
      <c r="D289" s="21" t="str">
        <f aca="false">IF(B289="","",IF(E289&lt;&gt;"",E289,H289))</f>
        <v/>
      </c>
      <c r="E289" s="15"/>
      <c r="F289" s="21" t="str">
        <f aca="false">IF(D289="","",IF(COUNTIF(Settings!$A$6:$A$13,D289)&gt;0,"Income",IF(COUNTIF(Settings!$A$32:$A$34,D289)&gt;0,"Saving","Spending")))</f>
        <v/>
      </c>
      <c r="G289" s="15"/>
      <c r="H289" s="22" t="str">
        <f aca="false">IF(B289="","",IF(OR(I289=0,INDEX(Settings!$F$6:$F$65,MAX(I289,1))=""),"Uncategorised",INDEX(Settings!$F$6:$F$65,I289)))</f>
        <v/>
      </c>
      <c r="I289" s="22" t="str">
        <f aca="false">IF(B289="","",SUMPRODUCT(MAX((Settings!$E$6:$E$65&lt;&gt;"")*ISNUMBER(SEARCH(Settings!$E$6:$E$65,B289))*(ROW(Settings!$E$6:$E$65)-5))))</f>
        <v/>
      </c>
    </row>
    <row r="290" customFormat="false" ht="15" hidden="false" customHeight="false" outlineLevel="0" collapsed="false">
      <c r="A290" s="19"/>
      <c r="B290" s="15"/>
      <c r="C290" s="20"/>
      <c r="D290" s="21" t="str">
        <f aca="false">IF(B290="","",IF(E290&lt;&gt;"",E290,H290))</f>
        <v/>
      </c>
      <c r="E290" s="15"/>
      <c r="F290" s="21" t="str">
        <f aca="false">IF(D290="","",IF(COUNTIF(Settings!$A$6:$A$13,D290)&gt;0,"Income",IF(COUNTIF(Settings!$A$32:$A$34,D290)&gt;0,"Saving","Spending")))</f>
        <v/>
      </c>
      <c r="G290" s="15"/>
      <c r="H290" s="22" t="str">
        <f aca="false">IF(B290="","",IF(OR(I290=0,INDEX(Settings!$F$6:$F$65,MAX(I290,1))=""),"Uncategorised",INDEX(Settings!$F$6:$F$65,I290)))</f>
        <v/>
      </c>
      <c r="I290" s="22" t="str">
        <f aca="false">IF(B290="","",SUMPRODUCT(MAX((Settings!$E$6:$E$65&lt;&gt;"")*ISNUMBER(SEARCH(Settings!$E$6:$E$65,B290))*(ROW(Settings!$E$6:$E$65)-5))))</f>
        <v/>
      </c>
    </row>
    <row r="291" customFormat="false" ht="15" hidden="false" customHeight="false" outlineLevel="0" collapsed="false">
      <c r="A291" s="19"/>
      <c r="B291" s="15"/>
      <c r="C291" s="20"/>
      <c r="D291" s="21" t="str">
        <f aca="false">IF(B291="","",IF(E291&lt;&gt;"",E291,H291))</f>
        <v/>
      </c>
      <c r="E291" s="15"/>
      <c r="F291" s="21" t="str">
        <f aca="false">IF(D291="","",IF(COUNTIF(Settings!$A$6:$A$13,D291)&gt;0,"Income",IF(COUNTIF(Settings!$A$32:$A$34,D291)&gt;0,"Saving","Spending")))</f>
        <v/>
      </c>
      <c r="G291" s="15"/>
      <c r="H291" s="22" t="str">
        <f aca="false">IF(B291="","",IF(OR(I291=0,INDEX(Settings!$F$6:$F$65,MAX(I291,1))=""),"Uncategorised",INDEX(Settings!$F$6:$F$65,I291)))</f>
        <v/>
      </c>
      <c r="I291" s="22" t="str">
        <f aca="false">IF(B291="","",SUMPRODUCT(MAX((Settings!$E$6:$E$65&lt;&gt;"")*ISNUMBER(SEARCH(Settings!$E$6:$E$65,B291))*(ROW(Settings!$E$6:$E$65)-5))))</f>
        <v/>
      </c>
    </row>
    <row r="292" customFormat="false" ht="15" hidden="false" customHeight="false" outlineLevel="0" collapsed="false">
      <c r="A292" s="19"/>
      <c r="B292" s="15"/>
      <c r="C292" s="20"/>
      <c r="D292" s="21" t="str">
        <f aca="false">IF(B292="","",IF(E292&lt;&gt;"",E292,H292))</f>
        <v/>
      </c>
      <c r="E292" s="15"/>
      <c r="F292" s="21" t="str">
        <f aca="false">IF(D292="","",IF(COUNTIF(Settings!$A$6:$A$13,D292)&gt;0,"Income",IF(COUNTIF(Settings!$A$32:$A$34,D292)&gt;0,"Saving","Spending")))</f>
        <v/>
      </c>
      <c r="G292" s="15"/>
      <c r="H292" s="22" t="str">
        <f aca="false">IF(B292="","",IF(OR(I292=0,INDEX(Settings!$F$6:$F$65,MAX(I292,1))=""),"Uncategorised",INDEX(Settings!$F$6:$F$65,I292)))</f>
        <v/>
      </c>
      <c r="I292" s="22" t="str">
        <f aca="false">IF(B292="","",SUMPRODUCT(MAX((Settings!$E$6:$E$65&lt;&gt;"")*ISNUMBER(SEARCH(Settings!$E$6:$E$65,B292))*(ROW(Settings!$E$6:$E$65)-5))))</f>
        <v/>
      </c>
    </row>
    <row r="293" customFormat="false" ht="15" hidden="false" customHeight="false" outlineLevel="0" collapsed="false">
      <c r="A293" s="19"/>
      <c r="B293" s="15"/>
      <c r="C293" s="20"/>
      <c r="D293" s="21" t="str">
        <f aca="false">IF(B293="","",IF(E293&lt;&gt;"",E293,H293))</f>
        <v/>
      </c>
      <c r="E293" s="15"/>
      <c r="F293" s="21" t="str">
        <f aca="false">IF(D293="","",IF(COUNTIF(Settings!$A$6:$A$13,D293)&gt;0,"Income",IF(COUNTIF(Settings!$A$32:$A$34,D293)&gt;0,"Saving","Spending")))</f>
        <v/>
      </c>
      <c r="G293" s="15"/>
      <c r="H293" s="22" t="str">
        <f aca="false">IF(B293="","",IF(OR(I293=0,INDEX(Settings!$F$6:$F$65,MAX(I293,1))=""),"Uncategorised",INDEX(Settings!$F$6:$F$65,I293)))</f>
        <v/>
      </c>
      <c r="I293" s="22" t="str">
        <f aca="false">IF(B293="","",SUMPRODUCT(MAX((Settings!$E$6:$E$65&lt;&gt;"")*ISNUMBER(SEARCH(Settings!$E$6:$E$65,B293))*(ROW(Settings!$E$6:$E$65)-5))))</f>
        <v/>
      </c>
    </row>
    <row r="294" customFormat="false" ht="15" hidden="false" customHeight="false" outlineLevel="0" collapsed="false">
      <c r="A294" s="19"/>
      <c r="B294" s="15"/>
      <c r="C294" s="20"/>
      <c r="D294" s="21" t="str">
        <f aca="false">IF(B294="","",IF(E294&lt;&gt;"",E294,H294))</f>
        <v/>
      </c>
      <c r="E294" s="15"/>
      <c r="F294" s="21" t="str">
        <f aca="false">IF(D294="","",IF(COUNTIF(Settings!$A$6:$A$13,D294)&gt;0,"Income",IF(COUNTIF(Settings!$A$32:$A$34,D294)&gt;0,"Saving","Spending")))</f>
        <v/>
      </c>
      <c r="G294" s="15"/>
      <c r="H294" s="22" t="str">
        <f aca="false">IF(B294="","",IF(OR(I294=0,INDEX(Settings!$F$6:$F$65,MAX(I294,1))=""),"Uncategorised",INDEX(Settings!$F$6:$F$65,I294)))</f>
        <v/>
      </c>
      <c r="I294" s="22" t="str">
        <f aca="false">IF(B294="","",SUMPRODUCT(MAX((Settings!$E$6:$E$65&lt;&gt;"")*ISNUMBER(SEARCH(Settings!$E$6:$E$65,B294))*(ROW(Settings!$E$6:$E$65)-5))))</f>
        <v/>
      </c>
    </row>
    <row r="295" customFormat="false" ht="15" hidden="false" customHeight="false" outlineLevel="0" collapsed="false">
      <c r="A295" s="19"/>
      <c r="B295" s="15"/>
      <c r="C295" s="20"/>
      <c r="D295" s="21" t="str">
        <f aca="false">IF(B295="","",IF(E295&lt;&gt;"",E295,H295))</f>
        <v/>
      </c>
      <c r="E295" s="15"/>
      <c r="F295" s="21" t="str">
        <f aca="false">IF(D295="","",IF(COUNTIF(Settings!$A$6:$A$13,D295)&gt;0,"Income",IF(COUNTIF(Settings!$A$32:$A$34,D295)&gt;0,"Saving","Spending")))</f>
        <v/>
      </c>
      <c r="G295" s="15"/>
      <c r="H295" s="22" t="str">
        <f aca="false">IF(B295="","",IF(OR(I295=0,INDEX(Settings!$F$6:$F$65,MAX(I295,1))=""),"Uncategorised",INDEX(Settings!$F$6:$F$65,I295)))</f>
        <v/>
      </c>
      <c r="I295" s="22" t="str">
        <f aca="false">IF(B295="","",SUMPRODUCT(MAX((Settings!$E$6:$E$65&lt;&gt;"")*ISNUMBER(SEARCH(Settings!$E$6:$E$65,B295))*(ROW(Settings!$E$6:$E$65)-5))))</f>
        <v/>
      </c>
    </row>
    <row r="296" customFormat="false" ht="15" hidden="false" customHeight="false" outlineLevel="0" collapsed="false">
      <c r="A296" s="19"/>
      <c r="B296" s="15"/>
      <c r="C296" s="20"/>
      <c r="D296" s="21" t="str">
        <f aca="false">IF(B296="","",IF(E296&lt;&gt;"",E296,H296))</f>
        <v/>
      </c>
      <c r="E296" s="15"/>
      <c r="F296" s="21" t="str">
        <f aca="false">IF(D296="","",IF(COUNTIF(Settings!$A$6:$A$13,D296)&gt;0,"Income",IF(COUNTIF(Settings!$A$32:$A$34,D296)&gt;0,"Saving","Spending")))</f>
        <v/>
      </c>
      <c r="G296" s="15"/>
      <c r="H296" s="22" t="str">
        <f aca="false">IF(B296="","",IF(OR(I296=0,INDEX(Settings!$F$6:$F$65,MAX(I296,1))=""),"Uncategorised",INDEX(Settings!$F$6:$F$65,I296)))</f>
        <v/>
      </c>
      <c r="I296" s="22" t="str">
        <f aca="false">IF(B296="","",SUMPRODUCT(MAX((Settings!$E$6:$E$65&lt;&gt;"")*ISNUMBER(SEARCH(Settings!$E$6:$E$65,B296))*(ROW(Settings!$E$6:$E$65)-5))))</f>
        <v/>
      </c>
    </row>
    <row r="297" customFormat="false" ht="15" hidden="false" customHeight="false" outlineLevel="0" collapsed="false">
      <c r="A297" s="19"/>
      <c r="B297" s="15"/>
      <c r="C297" s="20"/>
      <c r="D297" s="21" t="str">
        <f aca="false">IF(B297="","",IF(E297&lt;&gt;"",E297,H297))</f>
        <v/>
      </c>
      <c r="E297" s="15"/>
      <c r="F297" s="21" t="str">
        <f aca="false">IF(D297="","",IF(COUNTIF(Settings!$A$6:$A$13,D297)&gt;0,"Income",IF(COUNTIF(Settings!$A$32:$A$34,D297)&gt;0,"Saving","Spending")))</f>
        <v/>
      </c>
      <c r="G297" s="15"/>
      <c r="H297" s="22" t="str">
        <f aca="false">IF(B297="","",IF(OR(I297=0,INDEX(Settings!$F$6:$F$65,MAX(I297,1))=""),"Uncategorised",INDEX(Settings!$F$6:$F$65,I297)))</f>
        <v/>
      </c>
      <c r="I297" s="22" t="str">
        <f aca="false">IF(B297="","",SUMPRODUCT(MAX((Settings!$E$6:$E$65&lt;&gt;"")*ISNUMBER(SEARCH(Settings!$E$6:$E$65,B297))*(ROW(Settings!$E$6:$E$65)-5))))</f>
        <v/>
      </c>
    </row>
    <row r="298" customFormat="false" ht="15" hidden="false" customHeight="false" outlineLevel="0" collapsed="false">
      <c r="A298" s="19"/>
      <c r="B298" s="15"/>
      <c r="C298" s="20"/>
      <c r="D298" s="21" t="str">
        <f aca="false">IF(B298="","",IF(E298&lt;&gt;"",E298,H298))</f>
        <v/>
      </c>
      <c r="E298" s="15"/>
      <c r="F298" s="21" t="str">
        <f aca="false">IF(D298="","",IF(COUNTIF(Settings!$A$6:$A$13,D298)&gt;0,"Income",IF(COUNTIF(Settings!$A$32:$A$34,D298)&gt;0,"Saving","Spending")))</f>
        <v/>
      </c>
      <c r="G298" s="15"/>
      <c r="H298" s="22" t="str">
        <f aca="false">IF(B298="","",IF(OR(I298=0,INDEX(Settings!$F$6:$F$65,MAX(I298,1))=""),"Uncategorised",INDEX(Settings!$F$6:$F$65,I298)))</f>
        <v/>
      </c>
      <c r="I298" s="22" t="str">
        <f aca="false">IF(B298="","",SUMPRODUCT(MAX((Settings!$E$6:$E$65&lt;&gt;"")*ISNUMBER(SEARCH(Settings!$E$6:$E$65,B298))*(ROW(Settings!$E$6:$E$65)-5))))</f>
        <v/>
      </c>
    </row>
    <row r="299" customFormat="false" ht="15" hidden="false" customHeight="false" outlineLevel="0" collapsed="false">
      <c r="A299" s="19"/>
      <c r="B299" s="15"/>
      <c r="C299" s="20"/>
      <c r="D299" s="21" t="str">
        <f aca="false">IF(B299="","",IF(E299&lt;&gt;"",E299,H299))</f>
        <v/>
      </c>
      <c r="E299" s="15"/>
      <c r="F299" s="21" t="str">
        <f aca="false">IF(D299="","",IF(COUNTIF(Settings!$A$6:$A$13,D299)&gt;0,"Income",IF(COUNTIF(Settings!$A$32:$A$34,D299)&gt;0,"Saving","Spending")))</f>
        <v/>
      </c>
      <c r="G299" s="15"/>
      <c r="H299" s="22" t="str">
        <f aca="false">IF(B299="","",IF(OR(I299=0,INDEX(Settings!$F$6:$F$65,MAX(I299,1))=""),"Uncategorised",INDEX(Settings!$F$6:$F$65,I299)))</f>
        <v/>
      </c>
      <c r="I299" s="22" t="str">
        <f aca="false">IF(B299="","",SUMPRODUCT(MAX((Settings!$E$6:$E$65&lt;&gt;"")*ISNUMBER(SEARCH(Settings!$E$6:$E$65,B299))*(ROW(Settings!$E$6:$E$65)-5))))</f>
        <v/>
      </c>
    </row>
    <row r="300" customFormat="false" ht="15" hidden="false" customHeight="false" outlineLevel="0" collapsed="false">
      <c r="A300" s="19"/>
      <c r="B300" s="15"/>
      <c r="C300" s="20"/>
      <c r="D300" s="21" t="str">
        <f aca="false">IF(B300="","",IF(E300&lt;&gt;"",E300,H300))</f>
        <v/>
      </c>
      <c r="E300" s="15"/>
      <c r="F300" s="21" t="str">
        <f aca="false">IF(D300="","",IF(COUNTIF(Settings!$A$6:$A$13,D300)&gt;0,"Income",IF(COUNTIF(Settings!$A$32:$A$34,D300)&gt;0,"Saving","Spending")))</f>
        <v/>
      </c>
      <c r="G300" s="15"/>
      <c r="H300" s="22" t="str">
        <f aca="false">IF(B300="","",IF(OR(I300=0,INDEX(Settings!$F$6:$F$65,MAX(I300,1))=""),"Uncategorised",INDEX(Settings!$F$6:$F$65,I300)))</f>
        <v/>
      </c>
      <c r="I300" s="22" t="str">
        <f aca="false">IF(B300="","",SUMPRODUCT(MAX((Settings!$E$6:$E$65&lt;&gt;"")*ISNUMBER(SEARCH(Settings!$E$6:$E$65,B300))*(ROW(Settings!$E$6:$E$65)-5))))</f>
        <v/>
      </c>
    </row>
    <row r="301" customFormat="false" ht="15" hidden="false" customHeight="false" outlineLevel="0" collapsed="false">
      <c r="A301" s="19"/>
      <c r="B301" s="15"/>
      <c r="C301" s="20"/>
      <c r="D301" s="21" t="str">
        <f aca="false">IF(B301="","",IF(E301&lt;&gt;"",E301,H301))</f>
        <v/>
      </c>
      <c r="E301" s="15"/>
      <c r="F301" s="21" t="str">
        <f aca="false">IF(D301="","",IF(COUNTIF(Settings!$A$6:$A$13,D301)&gt;0,"Income",IF(COUNTIF(Settings!$A$32:$A$34,D301)&gt;0,"Saving","Spending")))</f>
        <v/>
      </c>
      <c r="G301" s="15"/>
      <c r="H301" s="22" t="str">
        <f aca="false">IF(B301="","",IF(OR(I301=0,INDEX(Settings!$F$6:$F$65,MAX(I301,1))=""),"Uncategorised",INDEX(Settings!$F$6:$F$65,I301)))</f>
        <v/>
      </c>
      <c r="I301" s="22" t="str">
        <f aca="false">IF(B301="","",SUMPRODUCT(MAX((Settings!$E$6:$E$65&lt;&gt;"")*ISNUMBER(SEARCH(Settings!$E$6:$E$65,B301))*(ROW(Settings!$E$6:$E$65)-5))))</f>
        <v/>
      </c>
    </row>
    <row r="302" customFormat="false" ht="15" hidden="false" customHeight="false" outlineLevel="0" collapsed="false">
      <c r="A302" s="19"/>
      <c r="B302" s="15"/>
      <c r="C302" s="20"/>
      <c r="D302" s="21" t="str">
        <f aca="false">IF(B302="","",IF(E302&lt;&gt;"",E302,H302))</f>
        <v/>
      </c>
      <c r="E302" s="15"/>
      <c r="F302" s="21" t="str">
        <f aca="false">IF(D302="","",IF(COUNTIF(Settings!$A$6:$A$13,D302)&gt;0,"Income",IF(COUNTIF(Settings!$A$32:$A$34,D302)&gt;0,"Saving","Spending")))</f>
        <v/>
      </c>
      <c r="G302" s="15"/>
      <c r="H302" s="22" t="str">
        <f aca="false">IF(B302="","",IF(OR(I302=0,INDEX(Settings!$F$6:$F$65,MAX(I302,1))=""),"Uncategorised",INDEX(Settings!$F$6:$F$65,I302)))</f>
        <v/>
      </c>
      <c r="I302" s="22" t="str">
        <f aca="false">IF(B302="","",SUMPRODUCT(MAX((Settings!$E$6:$E$65&lt;&gt;"")*ISNUMBER(SEARCH(Settings!$E$6:$E$65,B302))*(ROW(Settings!$E$6:$E$65)-5))))</f>
        <v/>
      </c>
    </row>
    <row r="303" customFormat="false" ht="15" hidden="false" customHeight="false" outlineLevel="0" collapsed="false">
      <c r="A303" s="19"/>
      <c r="B303" s="15"/>
      <c r="C303" s="20"/>
      <c r="D303" s="21" t="str">
        <f aca="false">IF(B303="","",IF(E303&lt;&gt;"",E303,H303))</f>
        <v/>
      </c>
      <c r="E303" s="15"/>
      <c r="F303" s="21" t="str">
        <f aca="false">IF(D303="","",IF(COUNTIF(Settings!$A$6:$A$13,D303)&gt;0,"Income",IF(COUNTIF(Settings!$A$32:$A$34,D303)&gt;0,"Saving","Spending")))</f>
        <v/>
      </c>
      <c r="G303" s="15"/>
      <c r="H303" s="22" t="str">
        <f aca="false">IF(B303="","",IF(OR(I303=0,INDEX(Settings!$F$6:$F$65,MAX(I303,1))=""),"Uncategorised",INDEX(Settings!$F$6:$F$65,I303)))</f>
        <v/>
      </c>
      <c r="I303" s="22" t="str">
        <f aca="false">IF(B303="","",SUMPRODUCT(MAX((Settings!$E$6:$E$65&lt;&gt;"")*ISNUMBER(SEARCH(Settings!$E$6:$E$65,B303))*(ROW(Settings!$E$6:$E$65)-5))))</f>
        <v/>
      </c>
    </row>
    <row r="304" customFormat="false" ht="15" hidden="false" customHeight="false" outlineLevel="0" collapsed="false">
      <c r="A304" s="19"/>
      <c r="B304" s="15"/>
      <c r="C304" s="20"/>
      <c r="D304" s="21" t="str">
        <f aca="false">IF(B304="","",IF(E304&lt;&gt;"",E304,H304))</f>
        <v/>
      </c>
      <c r="E304" s="15"/>
      <c r="F304" s="21" t="str">
        <f aca="false">IF(D304="","",IF(COUNTIF(Settings!$A$6:$A$13,D304)&gt;0,"Income",IF(COUNTIF(Settings!$A$32:$A$34,D304)&gt;0,"Saving","Spending")))</f>
        <v/>
      </c>
      <c r="G304" s="15"/>
      <c r="H304" s="22" t="str">
        <f aca="false">IF(B304="","",IF(OR(I304=0,INDEX(Settings!$F$6:$F$65,MAX(I304,1))=""),"Uncategorised",INDEX(Settings!$F$6:$F$65,I304)))</f>
        <v/>
      </c>
      <c r="I304" s="22" t="str">
        <f aca="false">IF(B304="","",SUMPRODUCT(MAX((Settings!$E$6:$E$65&lt;&gt;"")*ISNUMBER(SEARCH(Settings!$E$6:$E$65,B304))*(ROW(Settings!$E$6:$E$65)-5))))</f>
        <v/>
      </c>
    </row>
    <row r="305" customFormat="false" ht="15" hidden="false" customHeight="false" outlineLevel="0" collapsed="false">
      <c r="A305" s="19"/>
      <c r="B305" s="15"/>
      <c r="C305" s="20"/>
      <c r="D305" s="21" t="str">
        <f aca="false">IF(B305="","",IF(E305&lt;&gt;"",E305,H305))</f>
        <v/>
      </c>
      <c r="E305" s="15"/>
      <c r="F305" s="21" t="str">
        <f aca="false">IF(D305="","",IF(COUNTIF(Settings!$A$6:$A$13,D305)&gt;0,"Income",IF(COUNTIF(Settings!$A$32:$A$34,D305)&gt;0,"Saving","Spending")))</f>
        <v/>
      </c>
      <c r="G305" s="15"/>
      <c r="H305" s="22" t="str">
        <f aca="false">IF(B305="","",IF(OR(I305=0,INDEX(Settings!$F$6:$F$65,MAX(I305,1))=""),"Uncategorised",INDEX(Settings!$F$6:$F$65,I305)))</f>
        <v/>
      </c>
      <c r="I305" s="22" t="str">
        <f aca="false">IF(B305="","",SUMPRODUCT(MAX((Settings!$E$6:$E$65&lt;&gt;"")*ISNUMBER(SEARCH(Settings!$E$6:$E$65,B305))*(ROW(Settings!$E$6:$E$65)-5))))</f>
        <v/>
      </c>
    </row>
    <row r="306" customFormat="false" ht="15" hidden="false" customHeight="false" outlineLevel="0" collapsed="false">
      <c r="A306" s="19"/>
      <c r="B306" s="15"/>
      <c r="C306" s="20"/>
      <c r="D306" s="21" t="str">
        <f aca="false">IF(B306="","",IF(E306&lt;&gt;"",E306,H306))</f>
        <v/>
      </c>
      <c r="E306" s="15"/>
      <c r="F306" s="21" t="str">
        <f aca="false">IF(D306="","",IF(COUNTIF(Settings!$A$6:$A$13,D306)&gt;0,"Income",IF(COUNTIF(Settings!$A$32:$A$34,D306)&gt;0,"Saving","Spending")))</f>
        <v/>
      </c>
      <c r="G306" s="15"/>
      <c r="H306" s="22" t="str">
        <f aca="false">IF(B306="","",IF(OR(I306=0,INDEX(Settings!$F$6:$F$65,MAX(I306,1))=""),"Uncategorised",INDEX(Settings!$F$6:$F$65,I306)))</f>
        <v/>
      </c>
      <c r="I306" s="22" t="str">
        <f aca="false">IF(B306="","",SUMPRODUCT(MAX((Settings!$E$6:$E$65&lt;&gt;"")*ISNUMBER(SEARCH(Settings!$E$6:$E$65,B306))*(ROW(Settings!$E$6:$E$65)-5))))</f>
        <v/>
      </c>
    </row>
    <row r="307" customFormat="false" ht="15" hidden="false" customHeight="false" outlineLevel="0" collapsed="false">
      <c r="A307" s="19"/>
      <c r="B307" s="15"/>
      <c r="C307" s="20"/>
      <c r="D307" s="21" t="str">
        <f aca="false">IF(B307="","",IF(E307&lt;&gt;"",E307,H307))</f>
        <v/>
      </c>
      <c r="E307" s="15"/>
      <c r="F307" s="21" t="str">
        <f aca="false">IF(D307="","",IF(COUNTIF(Settings!$A$6:$A$13,D307)&gt;0,"Income",IF(COUNTIF(Settings!$A$32:$A$34,D307)&gt;0,"Saving","Spending")))</f>
        <v/>
      </c>
      <c r="G307" s="15"/>
      <c r="H307" s="22" t="str">
        <f aca="false">IF(B307="","",IF(OR(I307=0,INDEX(Settings!$F$6:$F$65,MAX(I307,1))=""),"Uncategorised",INDEX(Settings!$F$6:$F$65,I307)))</f>
        <v/>
      </c>
      <c r="I307" s="22" t="str">
        <f aca="false">IF(B307="","",SUMPRODUCT(MAX((Settings!$E$6:$E$65&lt;&gt;"")*ISNUMBER(SEARCH(Settings!$E$6:$E$65,B307))*(ROW(Settings!$E$6:$E$65)-5))))</f>
        <v/>
      </c>
    </row>
    <row r="308" customFormat="false" ht="15" hidden="false" customHeight="false" outlineLevel="0" collapsed="false">
      <c r="A308" s="19"/>
      <c r="B308" s="15"/>
      <c r="C308" s="20"/>
      <c r="D308" s="21" t="str">
        <f aca="false">IF(B308="","",IF(E308&lt;&gt;"",E308,H308))</f>
        <v/>
      </c>
      <c r="E308" s="15"/>
      <c r="F308" s="21" t="str">
        <f aca="false">IF(D308="","",IF(COUNTIF(Settings!$A$6:$A$13,D308)&gt;0,"Income",IF(COUNTIF(Settings!$A$32:$A$34,D308)&gt;0,"Saving","Spending")))</f>
        <v/>
      </c>
      <c r="G308" s="15"/>
      <c r="H308" s="22" t="str">
        <f aca="false">IF(B308="","",IF(OR(I308=0,INDEX(Settings!$F$6:$F$65,MAX(I308,1))=""),"Uncategorised",INDEX(Settings!$F$6:$F$65,I308)))</f>
        <v/>
      </c>
      <c r="I308" s="22" t="str">
        <f aca="false">IF(B308="","",SUMPRODUCT(MAX((Settings!$E$6:$E$65&lt;&gt;"")*ISNUMBER(SEARCH(Settings!$E$6:$E$65,B308))*(ROW(Settings!$E$6:$E$65)-5))))</f>
        <v/>
      </c>
    </row>
    <row r="309" customFormat="false" ht="15" hidden="false" customHeight="false" outlineLevel="0" collapsed="false">
      <c r="A309" s="19"/>
      <c r="B309" s="15"/>
      <c r="C309" s="20"/>
      <c r="D309" s="21" t="str">
        <f aca="false">IF(B309="","",IF(E309&lt;&gt;"",E309,H309))</f>
        <v/>
      </c>
      <c r="E309" s="15"/>
      <c r="F309" s="21" t="str">
        <f aca="false">IF(D309="","",IF(COUNTIF(Settings!$A$6:$A$13,D309)&gt;0,"Income",IF(COUNTIF(Settings!$A$32:$A$34,D309)&gt;0,"Saving","Spending")))</f>
        <v/>
      </c>
      <c r="G309" s="15"/>
      <c r="H309" s="22" t="str">
        <f aca="false">IF(B309="","",IF(OR(I309=0,INDEX(Settings!$F$6:$F$65,MAX(I309,1))=""),"Uncategorised",INDEX(Settings!$F$6:$F$65,I309)))</f>
        <v/>
      </c>
      <c r="I309" s="22" t="str">
        <f aca="false">IF(B309="","",SUMPRODUCT(MAX((Settings!$E$6:$E$65&lt;&gt;"")*ISNUMBER(SEARCH(Settings!$E$6:$E$65,B309))*(ROW(Settings!$E$6:$E$65)-5))))</f>
        <v/>
      </c>
    </row>
    <row r="310" customFormat="false" ht="15" hidden="false" customHeight="false" outlineLevel="0" collapsed="false">
      <c r="A310" s="19"/>
      <c r="B310" s="15"/>
      <c r="C310" s="20"/>
      <c r="D310" s="21" t="str">
        <f aca="false">IF(B310="","",IF(E310&lt;&gt;"",E310,H310))</f>
        <v/>
      </c>
      <c r="E310" s="15"/>
      <c r="F310" s="21" t="str">
        <f aca="false">IF(D310="","",IF(COUNTIF(Settings!$A$6:$A$13,D310)&gt;0,"Income",IF(COUNTIF(Settings!$A$32:$A$34,D310)&gt;0,"Saving","Spending")))</f>
        <v/>
      </c>
      <c r="G310" s="15"/>
      <c r="H310" s="22" t="str">
        <f aca="false">IF(B310="","",IF(OR(I310=0,INDEX(Settings!$F$6:$F$65,MAX(I310,1))=""),"Uncategorised",INDEX(Settings!$F$6:$F$65,I310)))</f>
        <v/>
      </c>
      <c r="I310" s="22" t="str">
        <f aca="false">IF(B310="","",SUMPRODUCT(MAX((Settings!$E$6:$E$65&lt;&gt;"")*ISNUMBER(SEARCH(Settings!$E$6:$E$65,B310))*(ROW(Settings!$E$6:$E$65)-5))))</f>
        <v/>
      </c>
    </row>
    <row r="311" customFormat="false" ht="15" hidden="false" customHeight="false" outlineLevel="0" collapsed="false">
      <c r="A311" s="19"/>
      <c r="B311" s="15"/>
      <c r="C311" s="20"/>
      <c r="D311" s="21" t="str">
        <f aca="false">IF(B311="","",IF(E311&lt;&gt;"",E311,H311))</f>
        <v/>
      </c>
      <c r="E311" s="15"/>
      <c r="F311" s="21" t="str">
        <f aca="false">IF(D311="","",IF(COUNTIF(Settings!$A$6:$A$13,D311)&gt;0,"Income",IF(COUNTIF(Settings!$A$32:$A$34,D311)&gt;0,"Saving","Spending")))</f>
        <v/>
      </c>
      <c r="G311" s="15"/>
      <c r="H311" s="22" t="str">
        <f aca="false">IF(B311="","",IF(OR(I311=0,INDEX(Settings!$F$6:$F$65,MAX(I311,1))=""),"Uncategorised",INDEX(Settings!$F$6:$F$65,I311)))</f>
        <v/>
      </c>
      <c r="I311" s="22" t="str">
        <f aca="false">IF(B311="","",SUMPRODUCT(MAX((Settings!$E$6:$E$65&lt;&gt;"")*ISNUMBER(SEARCH(Settings!$E$6:$E$65,B311))*(ROW(Settings!$E$6:$E$65)-5))))</f>
        <v/>
      </c>
    </row>
    <row r="312" customFormat="false" ht="15" hidden="false" customHeight="false" outlineLevel="0" collapsed="false">
      <c r="A312" s="19"/>
      <c r="B312" s="15"/>
      <c r="C312" s="20"/>
      <c r="D312" s="21" t="str">
        <f aca="false">IF(B312="","",IF(E312&lt;&gt;"",E312,H312))</f>
        <v/>
      </c>
      <c r="E312" s="15"/>
      <c r="F312" s="21" t="str">
        <f aca="false">IF(D312="","",IF(COUNTIF(Settings!$A$6:$A$13,D312)&gt;0,"Income",IF(COUNTIF(Settings!$A$32:$A$34,D312)&gt;0,"Saving","Spending")))</f>
        <v/>
      </c>
      <c r="G312" s="15"/>
      <c r="H312" s="22" t="str">
        <f aca="false">IF(B312="","",IF(OR(I312=0,INDEX(Settings!$F$6:$F$65,MAX(I312,1))=""),"Uncategorised",INDEX(Settings!$F$6:$F$65,I312)))</f>
        <v/>
      </c>
      <c r="I312" s="22" t="str">
        <f aca="false">IF(B312="","",SUMPRODUCT(MAX((Settings!$E$6:$E$65&lt;&gt;"")*ISNUMBER(SEARCH(Settings!$E$6:$E$65,B312))*(ROW(Settings!$E$6:$E$65)-5))))</f>
        <v/>
      </c>
    </row>
    <row r="313" customFormat="false" ht="15" hidden="false" customHeight="false" outlineLevel="0" collapsed="false">
      <c r="A313" s="19"/>
      <c r="B313" s="15"/>
      <c r="C313" s="20"/>
      <c r="D313" s="21" t="str">
        <f aca="false">IF(B313="","",IF(E313&lt;&gt;"",E313,H313))</f>
        <v/>
      </c>
      <c r="E313" s="15"/>
      <c r="F313" s="21" t="str">
        <f aca="false">IF(D313="","",IF(COUNTIF(Settings!$A$6:$A$13,D313)&gt;0,"Income",IF(COUNTIF(Settings!$A$32:$A$34,D313)&gt;0,"Saving","Spending")))</f>
        <v/>
      </c>
      <c r="G313" s="15"/>
      <c r="H313" s="22" t="str">
        <f aca="false">IF(B313="","",IF(OR(I313=0,INDEX(Settings!$F$6:$F$65,MAX(I313,1))=""),"Uncategorised",INDEX(Settings!$F$6:$F$65,I313)))</f>
        <v/>
      </c>
      <c r="I313" s="22" t="str">
        <f aca="false">IF(B313="","",SUMPRODUCT(MAX((Settings!$E$6:$E$65&lt;&gt;"")*ISNUMBER(SEARCH(Settings!$E$6:$E$65,B313))*(ROW(Settings!$E$6:$E$65)-5))))</f>
        <v/>
      </c>
    </row>
    <row r="314" customFormat="false" ht="15" hidden="false" customHeight="false" outlineLevel="0" collapsed="false">
      <c r="A314" s="19"/>
      <c r="B314" s="15"/>
      <c r="C314" s="20"/>
      <c r="D314" s="21" t="str">
        <f aca="false">IF(B314="","",IF(E314&lt;&gt;"",E314,H314))</f>
        <v/>
      </c>
      <c r="E314" s="15"/>
      <c r="F314" s="21" t="str">
        <f aca="false">IF(D314="","",IF(COUNTIF(Settings!$A$6:$A$13,D314)&gt;0,"Income",IF(COUNTIF(Settings!$A$32:$A$34,D314)&gt;0,"Saving","Spending")))</f>
        <v/>
      </c>
      <c r="G314" s="15"/>
      <c r="H314" s="22" t="str">
        <f aca="false">IF(B314="","",IF(OR(I314=0,INDEX(Settings!$F$6:$F$65,MAX(I314,1))=""),"Uncategorised",INDEX(Settings!$F$6:$F$65,I314)))</f>
        <v/>
      </c>
      <c r="I314" s="22" t="str">
        <f aca="false">IF(B314="","",SUMPRODUCT(MAX((Settings!$E$6:$E$65&lt;&gt;"")*ISNUMBER(SEARCH(Settings!$E$6:$E$65,B314))*(ROW(Settings!$E$6:$E$65)-5))))</f>
        <v/>
      </c>
    </row>
    <row r="315" customFormat="false" ht="15" hidden="false" customHeight="false" outlineLevel="0" collapsed="false">
      <c r="A315" s="19"/>
      <c r="B315" s="15"/>
      <c r="C315" s="20"/>
      <c r="D315" s="21" t="str">
        <f aca="false">IF(B315="","",IF(E315&lt;&gt;"",E315,H315))</f>
        <v/>
      </c>
      <c r="E315" s="15"/>
      <c r="F315" s="21" t="str">
        <f aca="false">IF(D315="","",IF(COUNTIF(Settings!$A$6:$A$13,D315)&gt;0,"Income",IF(COUNTIF(Settings!$A$32:$A$34,D315)&gt;0,"Saving","Spending")))</f>
        <v/>
      </c>
      <c r="G315" s="15"/>
      <c r="H315" s="22" t="str">
        <f aca="false">IF(B315="","",IF(OR(I315=0,INDEX(Settings!$F$6:$F$65,MAX(I315,1))=""),"Uncategorised",INDEX(Settings!$F$6:$F$65,I315)))</f>
        <v/>
      </c>
      <c r="I315" s="22" t="str">
        <f aca="false">IF(B315="","",SUMPRODUCT(MAX((Settings!$E$6:$E$65&lt;&gt;"")*ISNUMBER(SEARCH(Settings!$E$6:$E$65,B315))*(ROW(Settings!$E$6:$E$65)-5))))</f>
        <v/>
      </c>
    </row>
    <row r="316" customFormat="false" ht="15" hidden="false" customHeight="false" outlineLevel="0" collapsed="false">
      <c r="A316" s="19"/>
      <c r="B316" s="15"/>
      <c r="C316" s="20"/>
      <c r="D316" s="21" t="str">
        <f aca="false">IF(B316="","",IF(E316&lt;&gt;"",E316,H316))</f>
        <v/>
      </c>
      <c r="E316" s="15"/>
      <c r="F316" s="21" t="str">
        <f aca="false">IF(D316="","",IF(COUNTIF(Settings!$A$6:$A$13,D316)&gt;0,"Income",IF(COUNTIF(Settings!$A$32:$A$34,D316)&gt;0,"Saving","Spending")))</f>
        <v/>
      </c>
      <c r="G316" s="15"/>
      <c r="H316" s="22" t="str">
        <f aca="false">IF(B316="","",IF(OR(I316=0,INDEX(Settings!$F$6:$F$65,MAX(I316,1))=""),"Uncategorised",INDEX(Settings!$F$6:$F$65,I316)))</f>
        <v/>
      </c>
      <c r="I316" s="22" t="str">
        <f aca="false">IF(B316="","",SUMPRODUCT(MAX((Settings!$E$6:$E$65&lt;&gt;"")*ISNUMBER(SEARCH(Settings!$E$6:$E$65,B316))*(ROW(Settings!$E$6:$E$65)-5))))</f>
        <v/>
      </c>
    </row>
    <row r="317" customFormat="false" ht="15" hidden="false" customHeight="false" outlineLevel="0" collapsed="false">
      <c r="A317" s="19"/>
      <c r="B317" s="15"/>
      <c r="C317" s="20"/>
      <c r="D317" s="21" t="str">
        <f aca="false">IF(B317="","",IF(E317&lt;&gt;"",E317,H317))</f>
        <v/>
      </c>
      <c r="E317" s="15"/>
      <c r="F317" s="21" t="str">
        <f aca="false">IF(D317="","",IF(COUNTIF(Settings!$A$6:$A$13,D317)&gt;0,"Income",IF(COUNTIF(Settings!$A$32:$A$34,D317)&gt;0,"Saving","Spending")))</f>
        <v/>
      </c>
      <c r="G317" s="15"/>
      <c r="H317" s="22" t="str">
        <f aca="false">IF(B317="","",IF(OR(I317=0,INDEX(Settings!$F$6:$F$65,MAX(I317,1))=""),"Uncategorised",INDEX(Settings!$F$6:$F$65,I317)))</f>
        <v/>
      </c>
      <c r="I317" s="22" t="str">
        <f aca="false">IF(B317="","",SUMPRODUCT(MAX((Settings!$E$6:$E$65&lt;&gt;"")*ISNUMBER(SEARCH(Settings!$E$6:$E$65,B317))*(ROW(Settings!$E$6:$E$65)-5))))</f>
        <v/>
      </c>
    </row>
    <row r="318" customFormat="false" ht="15" hidden="false" customHeight="false" outlineLevel="0" collapsed="false">
      <c r="A318" s="19"/>
      <c r="B318" s="15"/>
      <c r="C318" s="20"/>
      <c r="D318" s="21" t="str">
        <f aca="false">IF(B318="","",IF(E318&lt;&gt;"",E318,H318))</f>
        <v/>
      </c>
      <c r="E318" s="15"/>
      <c r="F318" s="21" t="str">
        <f aca="false">IF(D318="","",IF(COUNTIF(Settings!$A$6:$A$13,D318)&gt;0,"Income",IF(COUNTIF(Settings!$A$32:$A$34,D318)&gt;0,"Saving","Spending")))</f>
        <v/>
      </c>
      <c r="G318" s="15"/>
      <c r="H318" s="22" t="str">
        <f aca="false">IF(B318="","",IF(OR(I318=0,INDEX(Settings!$F$6:$F$65,MAX(I318,1))=""),"Uncategorised",INDEX(Settings!$F$6:$F$65,I318)))</f>
        <v/>
      </c>
      <c r="I318" s="22" t="str">
        <f aca="false">IF(B318="","",SUMPRODUCT(MAX((Settings!$E$6:$E$65&lt;&gt;"")*ISNUMBER(SEARCH(Settings!$E$6:$E$65,B318))*(ROW(Settings!$E$6:$E$65)-5))))</f>
        <v/>
      </c>
    </row>
    <row r="319" customFormat="false" ht="15" hidden="false" customHeight="false" outlineLevel="0" collapsed="false">
      <c r="A319" s="19"/>
      <c r="B319" s="15"/>
      <c r="C319" s="20"/>
      <c r="D319" s="21" t="str">
        <f aca="false">IF(B319="","",IF(E319&lt;&gt;"",E319,H319))</f>
        <v/>
      </c>
      <c r="E319" s="15"/>
      <c r="F319" s="21" t="str">
        <f aca="false">IF(D319="","",IF(COUNTIF(Settings!$A$6:$A$13,D319)&gt;0,"Income",IF(COUNTIF(Settings!$A$32:$A$34,D319)&gt;0,"Saving","Spending")))</f>
        <v/>
      </c>
      <c r="G319" s="15"/>
      <c r="H319" s="22" t="str">
        <f aca="false">IF(B319="","",IF(OR(I319=0,INDEX(Settings!$F$6:$F$65,MAX(I319,1))=""),"Uncategorised",INDEX(Settings!$F$6:$F$65,I319)))</f>
        <v/>
      </c>
      <c r="I319" s="22" t="str">
        <f aca="false">IF(B319="","",SUMPRODUCT(MAX((Settings!$E$6:$E$65&lt;&gt;"")*ISNUMBER(SEARCH(Settings!$E$6:$E$65,B319))*(ROW(Settings!$E$6:$E$65)-5))))</f>
        <v/>
      </c>
    </row>
    <row r="320" customFormat="false" ht="15" hidden="false" customHeight="false" outlineLevel="0" collapsed="false">
      <c r="A320" s="19"/>
      <c r="B320" s="15"/>
      <c r="C320" s="20"/>
      <c r="D320" s="21" t="str">
        <f aca="false">IF(B320="","",IF(E320&lt;&gt;"",E320,H320))</f>
        <v/>
      </c>
      <c r="E320" s="15"/>
      <c r="F320" s="21" t="str">
        <f aca="false">IF(D320="","",IF(COUNTIF(Settings!$A$6:$A$13,D320)&gt;0,"Income",IF(COUNTIF(Settings!$A$32:$A$34,D320)&gt;0,"Saving","Spending")))</f>
        <v/>
      </c>
      <c r="G320" s="15"/>
      <c r="H320" s="22" t="str">
        <f aca="false">IF(B320="","",IF(OR(I320=0,INDEX(Settings!$F$6:$F$65,MAX(I320,1))=""),"Uncategorised",INDEX(Settings!$F$6:$F$65,I320)))</f>
        <v/>
      </c>
      <c r="I320" s="22" t="str">
        <f aca="false">IF(B320="","",SUMPRODUCT(MAX((Settings!$E$6:$E$65&lt;&gt;"")*ISNUMBER(SEARCH(Settings!$E$6:$E$65,B320))*(ROW(Settings!$E$6:$E$65)-5))))</f>
        <v/>
      </c>
    </row>
    <row r="321" customFormat="false" ht="15" hidden="false" customHeight="false" outlineLevel="0" collapsed="false">
      <c r="A321" s="19"/>
      <c r="B321" s="15"/>
      <c r="C321" s="20"/>
      <c r="D321" s="21" t="str">
        <f aca="false">IF(B321="","",IF(E321&lt;&gt;"",E321,H321))</f>
        <v/>
      </c>
      <c r="E321" s="15"/>
      <c r="F321" s="21" t="str">
        <f aca="false">IF(D321="","",IF(COUNTIF(Settings!$A$6:$A$13,D321)&gt;0,"Income",IF(COUNTIF(Settings!$A$32:$A$34,D321)&gt;0,"Saving","Spending")))</f>
        <v/>
      </c>
      <c r="G321" s="15"/>
      <c r="H321" s="22" t="str">
        <f aca="false">IF(B321="","",IF(OR(I321=0,INDEX(Settings!$F$6:$F$65,MAX(I321,1))=""),"Uncategorised",INDEX(Settings!$F$6:$F$65,I321)))</f>
        <v/>
      </c>
      <c r="I321" s="22" t="str">
        <f aca="false">IF(B321="","",SUMPRODUCT(MAX((Settings!$E$6:$E$65&lt;&gt;"")*ISNUMBER(SEARCH(Settings!$E$6:$E$65,B321))*(ROW(Settings!$E$6:$E$65)-5))))</f>
        <v/>
      </c>
    </row>
    <row r="322" customFormat="false" ht="15" hidden="false" customHeight="false" outlineLevel="0" collapsed="false">
      <c r="A322" s="19"/>
      <c r="B322" s="15"/>
      <c r="C322" s="20"/>
      <c r="D322" s="21" t="str">
        <f aca="false">IF(B322="","",IF(E322&lt;&gt;"",E322,H322))</f>
        <v/>
      </c>
      <c r="E322" s="15"/>
      <c r="F322" s="21" t="str">
        <f aca="false">IF(D322="","",IF(COUNTIF(Settings!$A$6:$A$13,D322)&gt;0,"Income",IF(COUNTIF(Settings!$A$32:$A$34,D322)&gt;0,"Saving","Spending")))</f>
        <v/>
      </c>
      <c r="G322" s="15"/>
      <c r="H322" s="22" t="str">
        <f aca="false">IF(B322="","",IF(OR(I322=0,INDEX(Settings!$F$6:$F$65,MAX(I322,1))=""),"Uncategorised",INDEX(Settings!$F$6:$F$65,I322)))</f>
        <v/>
      </c>
      <c r="I322" s="22" t="str">
        <f aca="false">IF(B322="","",SUMPRODUCT(MAX((Settings!$E$6:$E$65&lt;&gt;"")*ISNUMBER(SEARCH(Settings!$E$6:$E$65,B322))*(ROW(Settings!$E$6:$E$65)-5))))</f>
        <v/>
      </c>
    </row>
    <row r="323" customFormat="false" ht="15" hidden="false" customHeight="false" outlineLevel="0" collapsed="false">
      <c r="A323" s="19"/>
      <c r="B323" s="15"/>
      <c r="C323" s="20"/>
      <c r="D323" s="21" t="str">
        <f aca="false">IF(B323="","",IF(E323&lt;&gt;"",E323,H323))</f>
        <v/>
      </c>
      <c r="E323" s="15"/>
      <c r="F323" s="21" t="str">
        <f aca="false">IF(D323="","",IF(COUNTIF(Settings!$A$6:$A$13,D323)&gt;0,"Income",IF(COUNTIF(Settings!$A$32:$A$34,D323)&gt;0,"Saving","Spending")))</f>
        <v/>
      </c>
      <c r="G323" s="15"/>
      <c r="H323" s="22" t="str">
        <f aca="false">IF(B323="","",IF(OR(I323=0,INDEX(Settings!$F$6:$F$65,MAX(I323,1))=""),"Uncategorised",INDEX(Settings!$F$6:$F$65,I323)))</f>
        <v/>
      </c>
      <c r="I323" s="22" t="str">
        <f aca="false">IF(B323="","",SUMPRODUCT(MAX((Settings!$E$6:$E$65&lt;&gt;"")*ISNUMBER(SEARCH(Settings!$E$6:$E$65,B323))*(ROW(Settings!$E$6:$E$65)-5))))</f>
        <v/>
      </c>
    </row>
    <row r="324" customFormat="false" ht="15" hidden="false" customHeight="false" outlineLevel="0" collapsed="false">
      <c r="A324" s="19"/>
      <c r="B324" s="15"/>
      <c r="C324" s="20"/>
      <c r="D324" s="21" t="str">
        <f aca="false">IF(B324="","",IF(E324&lt;&gt;"",E324,H324))</f>
        <v/>
      </c>
      <c r="E324" s="15"/>
      <c r="F324" s="21" t="str">
        <f aca="false">IF(D324="","",IF(COUNTIF(Settings!$A$6:$A$13,D324)&gt;0,"Income",IF(COUNTIF(Settings!$A$32:$A$34,D324)&gt;0,"Saving","Spending")))</f>
        <v/>
      </c>
      <c r="G324" s="15"/>
      <c r="H324" s="22" t="str">
        <f aca="false">IF(B324="","",IF(OR(I324=0,INDEX(Settings!$F$6:$F$65,MAX(I324,1))=""),"Uncategorised",INDEX(Settings!$F$6:$F$65,I324)))</f>
        <v/>
      </c>
      <c r="I324" s="22" t="str">
        <f aca="false">IF(B324="","",SUMPRODUCT(MAX((Settings!$E$6:$E$65&lt;&gt;"")*ISNUMBER(SEARCH(Settings!$E$6:$E$65,B324))*(ROW(Settings!$E$6:$E$65)-5))))</f>
        <v/>
      </c>
    </row>
    <row r="325" customFormat="false" ht="15" hidden="false" customHeight="false" outlineLevel="0" collapsed="false">
      <c r="A325" s="19"/>
      <c r="B325" s="15"/>
      <c r="C325" s="20"/>
      <c r="D325" s="21" t="str">
        <f aca="false">IF(B325="","",IF(E325&lt;&gt;"",E325,H325))</f>
        <v/>
      </c>
      <c r="E325" s="15"/>
      <c r="F325" s="21" t="str">
        <f aca="false">IF(D325="","",IF(COUNTIF(Settings!$A$6:$A$13,D325)&gt;0,"Income",IF(COUNTIF(Settings!$A$32:$A$34,D325)&gt;0,"Saving","Spending")))</f>
        <v/>
      </c>
      <c r="G325" s="15"/>
      <c r="H325" s="22" t="str">
        <f aca="false">IF(B325="","",IF(OR(I325=0,INDEX(Settings!$F$6:$F$65,MAX(I325,1))=""),"Uncategorised",INDEX(Settings!$F$6:$F$65,I325)))</f>
        <v/>
      </c>
      <c r="I325" s="22" t="str">
        <f aca="false">IF(B325="","",SUMPRODUCT(MAX((Settings!$E$6:$E$65&lt;&gt;"")*ISNUMBER(SEARCH(Settings!$E$6:$E$65,B325))*(ROW(Settings!$E$6:$E$65)-5))))</f>
        <v/>
      </c>
    </row>
    <row r="326" customFormat="false" ht="15" hidden="false" customHeight="false" outlineLevel="0" collapsed="false">
      <c r="A326" s="19"/>
      <c r="B326" s="15"/>
      <c r="C326" s="20"/>
      <c r="D326" s="21" t="str">
        <f aca="false">IF(B326="","",IF(E326&lt;&gt;"",E326,H326))</f>
        <v/>
      </c>
      <c r="E326" s="15"/>
      <c r="F326" s="21" t="str">
        <f aca="false">IF(D326="","",IF(COUNTIF(Settings!$A$6:$A$13,D326)&gt;0,"Income",IF(COUNTIF(Settings!$A$32:$A$34,D326)&gt;0,"Saving","Spending")))</f>
        <v/>
      </c>
      <c r="G326" s="15"/>
      <c r="H326" s="22" t="str">
        <f aca="false">IF(B326="","",IF(OR(I326=0,INDEX(Settings!$F$6:$F$65,MAX(I326,1))=""),"Uncategorised",INDEX(Settings!$F$6:$F$65,I326)))</f>
        <v/>
      </c>
      <c r="I326" s="22" t="str">
        <f aca="false">IF(B326="","",SUMPRODUCT(MAX((Settings!$E$6:$E$65&lt;&gt;"")*ISNUMBER(SEARCH(Settings!$E$6:$E$65,B326))*(ROW(Settings!$E$6:$E$65)-5))))</f>
        <v/>
      </c>
    </row>
    <row r="327" customFormat="false" ht="15" hidden="false" customHeight="false" outlineLevel="0" collapsed="false">
      <c r="A327" s="19"/>
      <c r="B327" s="15"/>
      <c r="C327" s="20"/>
      <c r="D327" s="21" t="str">
        <f aca="false">IF(B327="","",IF(E327&lt;&gt;"",E327,H327))</f>
        <v/>
      </c>
      <c r="E327" s="15"/>
      <c r="F327" s="21" t="str">
        <f aca="false">IF(D327="","",IF(COUNTIF(Settings!$A$6:$A$13,D327)&gt;0,"Income",IF(COUNTIF(Settings!$A$32:$A$34,D327)&gt;0,"Saving","Spending")))</f>
        <v/>
      </c>
      <c r="G327" s="15"/>
      <c r="H327" s="22" t="str">
        <f aca="false">IF(B327="","",IF(OR(I327=0,INDEX(Settings!$F$6:$F$65,MAX(I327,1))=""),"Uncategorised",INDEX(Settings!$F$6:$F$65,I327)))</f>
        <v/>
      </c>
      <c r="I327" s="22" t="str">
        <f aca="false">IF(B327="","",SUMPRODUCT(MAX((Settings!$E$6:$E$65&lt;&gt;"")*ISNUMBER(SEARCH(Settings!$E$6:$E$65,B327))*(ROW(Settings!$E$6:$E$65)-5))))</f>
        <v/>
      </c>
    </row>
    <row r="328" customFormat="false" ht="15" hidden="false" customHeight="false" outlineLevel="0" collapsed="false">
      <c r="A328" s="19"/>
      <c r="B328" s="15"/>
      <c r="C328" s="20"/>
      <c r="D328" s="21" t="str">
        <f aca="false">IF(B328="","",IF(E328&lt;&gt;"",E328,H328))</f>
        <v/>
      </c>
      <c r="E328" s="15"/>
      <c r="F328" s="21" t="str">
        <f aca="false">IF(D328="","",IF(COUNTIF(Settings!$A$6:$A$13,D328)&gt;0,"Income",IF(COUNTIF(Settings!$A$32:$A$34,D328)&gt;0,"Saving","Spending")))</f>
        <v/>
      </c>
      <c r="G328" s="15"/>
      <c r="H328" s="22" t="str">
        <f aca="false">IF(B328="","",IF(OR(I328=0,INDEX(Settings!$F$6:$F$65,MAX(I328,1))=""),"Uncategorised",INDEX(Settings!$F$6:$F$65,I328)))</f>
        <v/>
      </c>
      <c r="I328" s="22" t="str">
        <f aca="false">IF(B328="","",SUMPRODUCT(MAX((Settings!$E$6:$E$65&lt;&gt;"")*ISNUMBER(SEARCH(Settings!$E$6:$E$65,B328))*(ROW(Settings!$E$6:$E$65)-5))))</f>
        <v/>
      </c>
    </row>
    <row r="329" customFormat="false" ht="15" hidden="false" customHeight="false" outlineLevel="0" collapsed="false">
      <c r="A329" s="19"/>
      <c r="B329" s="15"/>
      <c r="C329" s="20"/>
      <c r="D329" s="21" t="str">
        <f aca="false">IF(B329="","",IF(E329&lt;&gt;"",E329,H329))</f>
        <v/>
      </c>
      <c r="E329" s="15"/>
      <c r="F329" s="21" t="str">
        <f aca="false">IF(D329="","",IF(COUNTIF(Settings!$A$6:$A$13,D329)&gt;0,"Income",IF(COUNTIF(Settings!$A$32:$A$34,D329)&gt;0,"Saving","Spending")))</f>
        <v/>
      </c>
      <c r="G329" s="15"/>
      <c r="H329" s="22" t="str">
        <f aca="false">IF(B329="","",IF(OR(I329=0,INDEX(Settings!$F$6:$F$65,MAX(I329,1))=""),"Uncategorised",INDEX(Settings!$F$6:$F$65,I329)))</f>
        <v/>
      </c>
      <c r="I329" s="22" t="str">
        <f aca="false">IF(B329="","",SUMPRODUCT(MAX((Settings!$E$6:$E$65&lt;&gt;"")*ISNUMBER(SEARCH(Settings!$E$6:$E$65,B329))*(ROW(Settings!$E$6:$E$65)-5))))</f>
        <v/>
      </c>
    </row>
    <row r="330" customFormat="false" ht="15" hidden="false" customHeight="false" outlineLevel="0" collapsed="false">
      <c r="A330" s="19"/>
      <c r="B330" s="15"/>
      <c r="C330" s="20"/>
      <c r="D330" s="21" t="str">
        <f aca="false">IF(B330="","",IF(E330&lt;&gt;"",E330,H330))</f>
        <v/>
      </c>
      <c r="E330" s="15"/>
      <c r="F330" s="21" t="str">
        <f aca="false">IF(D330="","",IF(COUNTIF(Settings!$A$6:$A$13,D330)&gt;0,"Income",IF(COUNTIF(Settings!$A$32:$A$34,D330)&gt;0,"Saving","Spending")))</f>
        <v/>
      </c>
      <c r="G330" s="15"/>
      <c r="H330" s="22" t="str">
        <f aca="false">IF(B330="","",IF(OR(I330=0,INDEX(Settings!$F$6:$F$65,MAX(I330,1))=""),"Uncategorised",INDEX(Settings!$F$6:$F$65,I330)))</f>
        <v/>
      </c>
      <c r="I330" s="22" t="str">
        <f aca="false">IF(B330="","",SUMPRODUCT(MAX((Settings!$E$6:$E$65&lt;&gt;"")*ISNUMBER(SEARCH(Settings!$E$6:$E$65,B330))*(ROW(Settings!$E$6:$E$65)-5))))</f>
        <v/>
      </c>
    </row>
    <row r="331" customFormat="false" ht="15" hidden="false" customHeight="false" outlineLevel="0" collapsed="false">
      <c r="A331" s="19"/>
      <c r="B331" s="15"/>
      <c r="C331" s="20"/>
      <c r="D331" s="21" t="str">
        <f aca="false">IF(B331="","",IF(E331&lt;&gt;"",E331,H331))</f>
        <v/>
      </c>
      <c r="E331" s="15"/>
      <c r="F331" s="21" t="str">
        <f aca="false">IF(D331="","",IF(COUNTIF(Settings!$A$6:$A$13,D331)&gt;0,"Income",IF(COUNTIF(Settings!$A$32:$A$34,D331)&gt;0,"Saving","Spending")))</f>
        <v/>
      </c>
      <c r="G331" s="15"/>
      <c r="H331" s="22" t="str">
        <f aca="false">IF(B331="","",IF(OR(I331=0,INDEX(Settings!$F$6:$F$65,MAX(I331,1))=""),"Uncategorised",INDEX(Settings!$F$6:$F$65,I331)))</f>
        <v/>
      </c>
      <c r="I331" s="22" t="str">
        <f aca="false">IF(B331="","",SUMPRODUCT(MAX((Settings!$E$6:$E$65&lt;&gt;"")*ISNUMBER(SEARCH(Settings!$E$6:$E$65,B331))*(ROW(Settings!$E$6:$E$65)-5))))</f>
        <v/>
      </c>
    </row>
    <row r="332" customFormat="false" ht="15" hidden="false" customHeight="false" outlineLevel="0" collapsed="false">
      <c r="A332" s="19"/>
      <c r="B332" s="15"/>
      <c r="C332" s="20"/>
      <c r="D332" s="21" t="str">
        <f aca="false">IF(B332="","",IF(E332&lt;&gt;"",E332,H332))</f>
        <v/>
      </c>
      <c r="E332" s="15"/>
      <c r="F332" s="21" t="str">
        <f aca="false">IF(D332="","",IF(COUNTIF(Settings!$A$6:$A$13,D332)&gt;0,"Income",IF(COUNTIF(Settings!$A$32:$A$34,D332)&gt;0,"Saving","Spending")))</f>
        <v/>
      </c>
      <c r="G332" s="15"/>
      <c r="H332" s="22" t="str">
        <f aca="false">IF(B332="","",IF(OR(I332=0,INDEX(Settings!$F$6:$F$65,MAX(I332,1))=""),"Uncategorised",INDEX(Settings!$F$6:$F$65,I332)))</f>
        <v/>
      </c>
      <c r="I332" s="22" t="str">
        <f aca="false">IF(B332="","",SUMPRODUCT(MAX((Settings!$E$6:$E$65&lt;&gt;"")*ISNUMBER(SEARCH(Settings!$E$6:$E$65,B332))*(ROW(Settings!$E$6:$E$65)-5))))</f>
        <v/>
      </c>
    </row>
    <row r="333" customFormat="false" ht="15" hidden="false" customHeight="false" outlineLevel="0" collapsed="false">
      <c r="A333" s="19"/>
      <c r="B333" s="15"/>
      <c r="C333" s="20"/>
      <c r="D333" s="21" t="str">
        <f aca="false">IF(B333="","",IF(E333&lt;&gt;"",E333,H333))</f>
        <v/>
      </c>
      <c r="E333" s="15"/>
      <c r="F333" s="21" t="str">
        <f aca="false">IF(D333="","",IF(COUNTIF(Settings!$A$6:$A$13,D333)&gt;0,"Income",IF(COUNTIF(Settings!$A$32:$A$34,D333)&gt;0,"Saving","Spending")))</f>
        <v/>
      </c>
      <c r="G333" s="15"/>
      <c r="H333" s="22" t="str">
        <f aca="false">IF(B333="","",IF(OR(I333=0,INDEX(Settings!$F$6:$F$65,MAX(I333,1))=""),"Uncategorised",INDEX(Settings!$F$6:$F$65,I333)))</f>
        <v/>
      </c>
      <c r="I333" s="22" t="str">
        <f aca="false">IF(B333="","",SUMPRODUCT(MAX((Settings!$E$6:$E$65&lt;&gt;"")*ISNUMBER(SEARCH(Settings!$E$6:$E$65,B333))*(ROW(Settings!$E$6:$E$65)-5))))</f>
        <v/>
      </c>
    </row>
    <row r="334" customFormat="false" ht="15" hidden="false" customHeight="false" outlineLevel="0" collapsed="false">
      <c r="A334" s="19"/>
      <c r="B334" s="15"/>
      <c r="C334" s="20"/>
      <c r="D334" s="21" t="str">
        <f aca="false">IF(B334="","",IF(E334&lt;&gt;"",E334,H334))</f>
        <v/>
      </c>
      <c r="E334" s="15"/>
      <c r="F334" s="21" t="str">
        <f aca="false">IF(D334="","",IF(COUNTIF(Settings!$A$6:$A$13,D334)&gt;0,"Income",IF(COUNTIF(Settings!$A$32:$A$34,D334)&gt;0,"Saving","Spending")))</f>
        <v/>
      </c>
      <c r="G334" s="15"/>
      <c r="H334" s="22" t="str">
        <f aca="false">IF(B334="","",IF(OR(I334=0,INDEX(Settings!$F$6:$F$65,MAX(I334,1))=""),"Uncategorised",INDEX(Settings!$F$6:$F$65,I334)))</f>
        <v/>
      </c>
      <c r="I334" s="22" t="str">
        <f aca="false">IF(B334="","",SUMPRODUCT(MAX((Settings!$E$6:$E$65&lt;&gt;"")*ISNUMBER(SEARCH(Settings!$E$6:$E$65,B334))*(ROW(Settings!$E$6:$E$65)-5))))</f>
        <v/>
      </c>
    </row>
    <row r="335" customFormat="false" ht="15" hidden="false" customHeight="false" outlineLevel="0" collapsed="false">
      <c r="A335" s="19"/>
      <c r="B335" s="15"/>
      <c r="C335" s="20"/>
      <c r="D335" s="21" t="str">
        <f aca="false">IF(B335="","",IF(E335&lt;&gt;"",E335,H335))</f>
        <v/>
      </c>
      <c r="E335" s="15"/>
      <c r="F335" s="21" t="str">
        <f aca="false">IF(D335="","",IF(COUNTIF(Settings!$A$6:$A$13,D335)&gt;0,"Income",IF(COUNTIF(Settings!$A$32:$A$34,D335)&gt;0,"Saving","Spending")))</f>
        <v/>
      </c>
      <c r="G335" s="15"/>
      <c r="H335" s="22" t="str">
        <f aca="false">IF(B335="","",IF(OR(I335=0,INDEX(Settings!$F$6:$F$65,MAX(I335,1))=""),"Uncategorised",INDEX(Settings!$F$6:$F$65,I335)))</f>
        <v/>
      </c>
      <c r="I335" s="22" t="str">
        <f aca="false">IF(B335="","",SUMPRODUCT(MAX((Settings!$E$6:$E$65&lt;&gt;"")*ISNUMBER(SEARCH(Settings!$E$6:$E$65,B335))*(ROW(Settings!$E$6:$E$65)-5))))</f>
        <v/>
      </c>
    </row>
    <row r="336" customFormat="false" ht="15" hidden="false" customHeight="false" outlineLevel="0" collapsed="false">
      <c r="A336" s="19"/>
      <c r="B336" s="15"/>
      <c r="C336" s="20"/>
      <c r="D336" s="21" t="str">
        <f aca="false">IF(B336="","",IF(E336&lt;&gt;"",E336,H336))</f>
        <v/>
      </c>
      <c r="E336" s="15"/>
      <c r="F336" s="21" t="str">
        <f aca="false">IF(D336="","",IF(COUNTIF(Settings!$A$6:$A$13,D336)&gt;0,"Income",IF(COUNTIF(Settings!$A$32:$A$34,D336)&gt;0,"Saving","Spending")))</f>
        <v/>
      </c>
      <c r="G336" s="15"/>
      <c r="H336" s="22" t="str">
        <f aca="false">IF(B336="","",IF(OR(I336=0,INDEX(Settings!$F$6:$F$65,MAX(I336,1))=""),"Uncategorised",INDEX(Settings!$F$6:$F$65,I336)))</f>
        <v/>
      </c>
      <c r="I336" s="22" t="str">
        <f aca="false">IF(B336="","",SUMPRODUCT(MAX((Settings!$E$6:$E$65&lt;&gt;"")*ISNUMBER(SEARCH(Settings!$E$6:$E$65,B336))*(ROW(Settings!$E$6:$E$65)-5))))</f>
        <v/>
      </c>
    </row>
    <row r="337" customFormat="false" ht="15" hidden="false" customHeight="false" outlineLevel="0" collapsed="false">
      <c r="A337" s="19"/>
      <c r="B337" s="15"/>
      <c r="C337" s="20"/>
      <c r="D337" s="21" t="str">
        <f aca="false">IF(B337="","",IF(E337&lt;&gt;"",E337,H337))</f>
        <v/>
      </c>
      <c r="E337" s="15"/>
      <c r="F337" s="21" t="str">
        <f aca="false">IF(D337="","",IF(COUNTIF(Settings!$A$6:$A$13,D337)&gt;0,"Income",IF(COUNTIF(Settings!$A$32:$A$34,D337)&gt;0,"Saving","Spending")))</f>
        <v/>
      </c>
      <c r="G337" s="15"/>
      <c r="H337" s="22" t="str">
        <f aca="false">IF(B337="","",IF(OR(I337=0,INDEX(Settings!$F$6:$F$65,MAX(I337,1))=""),"Uncategorised",INDEX(Settings!$F$6:$F$65,I337)))</f>
        <v/>
      </c>
      <c r="I337" s="22" t="str">
        <f aca="false">IF(B337="","",SUMPRODUCT(MAX((Settings!$E$6:$E$65&lt;&gt;"")*ISNUMBER(SEARCH(Settings!$E$6:$E$65,B337))*(ROW(Settings!$E$6:$E$65)-5))))</f>
        <v/>
      </c>
    </row>
    <row r="338" customFormat="false" ht="15" hidden="false" customHeight="false" outlineLevel="0" collapsed="false">
      <c r="A338" s="19"/>
      <c r="B338" s="15"/>
      <c r="C338" s="20"/>
      <c r="D338" s="21" t="str">
        <f aca="false">IF(B338="","",IF(E338&lt;&gt;"",E338,H338))</f>
        <v/>
      </c>
      <c r="E338" s="15"/>
      <c r="F338" s="21" t="str">
        <f aca="false">IF(D338="","",IF(COUNTIF(Settings!$A$6:$A$13,D338)&gt;0,"Income",IF(COUNTIF(Settings!$A$32:$A$34,D338)&gt;0,"Saving","Spending")))</f>
        <v/>
      </c>
      <c r="G338" s="15"/>
      <c r="H338" s="22" t="str">
        <f aca="false">IF(B338="","",IF(OR(I338=0,INDEX(Settings!$F$6:$F$65,MAX(I338,1))=""),"Uncategorised",INDEX(Settings!$F$6:$F$65,I338)))</f>
        <v/>
      </c>
      <c r="I338" s="22" t="str">
        <f aca="false">IF(B338="","",SUMPRODUCT(MAX((Settings!$E$6:$E$65&lt;&gt;"")*ISNUMBER(SEARCH(Settings!$E$6:$E$65,B338))*(ROW(Settings!$E$6:$E$65)-5))))</f>
        <v/>
      </c>
    </row>
    <row r="339" customFormat="false" ht="15" hidden="false" customHeight="false" outlineLevel="0" collapsed="false">
      <c r="A339" s="19"/>
      <c r="B339" s="15"/>
      <c r="C339" s="20"/>
      <c r="D339" s="21" t="str">
        <f aca="false">IF(B339="","",IF(E339&lt;&gt;"",E339,H339))</f>
        <v/>
      </c>
      <c r="E339" s="15"/>
      <c r="F339" s="21" t="str">
        <f aca="false">IF(D339="","",IF(COUNTIF(Settings!$A$6:$A$13,D339)&gt;0,"Income",IF(COUNTIF(Settings!$A$32:$A$34,D339)&gt;0,"Saving","Spending")))</f>
        <v/>
      </c>
      <c r="G339" s="15"/>
      <c r="H339" s="22" t="str">
        <f aca="false">IF(B339="","",IF(OR(I339=0,INDEX(Settings!$F$6:$F$65,MAX(I339,1))=""),"Uncategorised",INDEX(Settings!$F$6:$F$65,I339)))</f>
        <v/>
      </c>
      <c r="I339" s="22" t="str">
        <f aca="false">IF(B339="","",SUMPRODUCT(MAX((Settings!$E$6:$E$65&lt;&gt;"")*ISNUMBER(SEARCH(Settings!$E$6:$E$65,B339))*(ROW(Settings!$E$6:$E$65)-5))))</f>
        <v/>
      </c>
    </row>
    <row r="340" customFormat="false" ht="15" hidden="false" customHeight="false" outlineLevel="0" collapsed="false">
      <c r="A340" s="19"/>
      <c r="B340" s="15"/>
      <c r="C340" s="20"/>
      <c r="D340" s="21" t="str">
        <f aca="false">IF(B340="","",IF(E340&lt;&gt;"",E340,H340))</f>
        <v/>
      </c>
      <c r="E340" s="15"/>
      <c r="F340" s="21" t="str">
        <f aca="false">IF(D340="","",IF(COUNTIF(Settings!$A$6:$A$13,D340)&gt;0,"Income",IF(COUNTIF(Settings!$A$32:$A$34,D340)&gt;0,"Saving","Spending")))</f>
        <v/>
      </c>
      <c r="G340" s="15"/>
      <c r="H340" s="22" t="str">
        <f aca="false">IF(B340="","",IF(OR(I340=0,INDEX(Settings!$F$6:$F$65,MAX(I340,1))=""),"Uncategorised",INDEX(Settings!$F$6:$F$65,I340)))</f>
        <v/>
      </c>
      <c r="I340" s="22" t="str">
        <f aca="false">IF(B340="","",SUMPRODUCT(MAX((Settings!$E$6:$E$65&lt;&gt;"")*ISNUMBER(SEARCH(Settings!$E$6:$E$65,B340))*(ROW(Settings!$E$6:$E$65)-5))))</f>
        <v/>
      </c>
    </row>
    <row r="341" customFormat="false" ht="15" hidden="false" customHeight="false" outlineLevel="0" collapsed="false">
      <c r="A341" s="19"/>
      <c r="B341" s="15"/>
      <c r="C341" s="20"/>
      <c r="D341" s="21" t="str">
        <f aca="false">IF(B341="","",IF(E341&lt;&gt;"",E341,H341))</f>
        <v/>
      </c>
      <c r="E341" s="15"/>
      <c r="F341" s="21" t="str">
        <f aca="false">IF(D341="","",IF(COUNTIF(Settings!$A$6:$A$13,D341)&gt;0,"Income",IF(COUNTIF(Settings!$A$32:$A$34,D341)&gt;0,"Saving","Spending")))</f>
        <v/>
      </c>
      <c r="G341" s="15"/>
      <c r="H341" s="22" t="str">
        <f aca="false">IF(B341="","",IF(OR(I341=0,INDEX(Settings!$F$6:$F$65,MAX(I341,1))=""),"Uncategorised",INDEX(Settings!$F$6:$F$65,I341)))</f>
        <v/>
      </c>
      <c r="I341" s="22" t="str">
        <f aca="false">IF(B341="","",SUMPRODUCT(MAX((Settings!$E$6:$E$65&lt;&gt;"")*ISNUMBER(SEARCH(Settings!$E$6:$E$65,B341))*(ROW(Settings!$E$6:$E$65)-5))))</f>
        <v/>
      </c>
    </row>
    <row r="342" customFormat="false" ht="15" hidden="false" customHeight="false" outlineLevel="0" collapsed="false">
      <c r="A342" s="19"/>
      <c r="B342" s="15"/>
      <c r="C342" s="20"/>
      <c r="D342" s="21" t="str">
        <f aca="false">IF(B342="","",IF(E342&lt;&gt;"",E342,H342))</f>
        <v/>
      </c>
      <c r="E342" s="15"/>
      <c r="F342" s="21" t="str">
        <f aca="false">IF(D342="","",IF(COUNTIF(Settings!$A$6:$A$13,D342)&gt;0,"Income",IF(COUNTIF(Settings!$A$32:$A$34,D342)&gt;0,"Saving","Spending")))</f>
        <v/>
      </c>
      <c r="G342" s="15"/>
      <c r="H342" s="22" t="str">
        <f aca="false">IF(B342="","",IF(OR(I342=0,INDEX(Settings!$F$6:$F$65,MAX(I342,1))=""),"Uncategorised",INDEX(Settings!$F$6:$F$65,I342)))</f>
        <v/>
      </c>
      <c r="I342" s="22" t="str">
        <f aca="false">IF(B342="","",SUMPRODUCT(MAX((Settings!$E$6:$E$65&lt;&gt;"")*ISNUMBER(SEARCH(Settings!$E$6:$E$65,B342))*(ROW(Settings!$E$6:$E$65)-5))))</f>
        <v/>
      </c>
    </row>
    <row r="343" customFormat="false" ht="15" hidden="false" customHeight="false" outlineLevel="0" collapsed="false">
      <c r="A343" s="19"/>
      <c r="B343" s="15"/>
      <c r="C343" s="20"/>
      <c r="D343" s="21" t="str">
        <f aca="false">IF(B343="","",IF(E343&lt;&gt;"",E343,H343))</f>
        <v/>
      </c>
      <c r="E343" s="15"/>
      <c r="F343" s="21" t="str">
        <f aca="false">IF(D343="","",IF(COUNTIF(Settings!$A$6:$A$13,D343)&gt;0,"Income",IF(COUNTIF(Settings!$A$32:$A$34,D343)&gt;0,"Saving","Spending")))</f>
        <v/>
      </c>
      <c r="G343" s="15"/>
      <c r="H343" s="22" t="str">
        <f aca="false">IF(B343="","",IF(OR(I343=0,INDEX(Settings!$F$6:$F$65,MAX(I343,1))=""),"Uncategorised",INDEX(Settings!$F$6:$F$65,I343)))</f>
        <v/>
      </c>
      <c r="I343" s="22" t="str">
        <f aca="false">IF(B343="","",SUMPRODUCT(MAX((Settings!$E$6:$E$65&lt;&gt;"")*ISNUMBER(SEARCH(Settings!$E$6:$E$65,B343))*(ROW(Settings!$E$6:$E$65)-5))))</f>
        <v/>
      </c>
    </row>
    <row r="344" customFormat="false" ht="15" hidden="false" customHeight="false" outlineLevel="0" collapsed="false">
      <c r="A344" s="19"/>
      <c r="B344" s="15"/>
      <c r="C344" s="20"/>
      <c r="D344" s="21" t="str">
        <f aca="false">IF(B344="","",IF(E344&lt;&gt;"",E344,H344))</f>
        <v/>
      </c>
      <c r="E344" s="15"/>
      <c r="F344" s="21" t="str">
        <f aca="false">IF(D344="","",IF(COUNTIF(Settings!$A$6:$A$13,D344)&gt;0,"Income",IF(COUNTIF(Settings!$A$32:$A$34,D344)&gt;0,"Saving","Spending")))</f>
        <v/>
      </c>
      <c r="G344" s="15"/>
      <c r="H344" s="22" t="str">
        <f aca="false">IF(B344="","",IF(OR(I344=0,INDEX(Settings!$F$6:$F$65,MAX(I344,1))=""),"Uncategorised",INDEX(Settings!$F$6:$F$65,I344)))</f>
        <v/>
      </c>
      <c r="I344" s="22" t="str">
        <f aca="false">IF(B344="","",SUMPRODUCT(MAX((Settings!$E$6:$E$65&lt;&gt;"")*ISNUMBER(SEARCH(Settings!$E$6:$E$65,B344))*(ROW(Settings!$E$6:$E$65)-5))))</f>
        <v/>
      </c>
    </row>
    <row r="345" customFormat="false" ht="15" hidden="false" customHeight="false" outlineLevel="0" collapsed="false">
      <c r="A345" s="19"/>
      <c r="B345" s="15"/>
      <c r="C345" s="20"/>
      <c r="D345" s="21" t="str">
        <f aca="false">IF(B345="","",IF(E345&lt;&gt;"",E345,H345))</f>
        <v/>
      </c>
      <c r="E345" s="15"/>
      <c r="F345" s="21" t="str">
        <f aca="false">IF(D345="","",IF(COUNTIF(Settings!$A$6:$A$13,D345)&gt;0,"Income",IF(COUNTIF(Settings!$A$32:$A$34,D345)&gt;0,"Saving","Spending")))</f>
        <v/>
      </c>
      <c r="G345" s="15"/>
      <c r="H345" s="22" t="str">
        <f aca="false">IF(B345="","",IF(OR(I345=0,INDEX(Settings!$F$6:$F$65,MAX(I345,1))=""),"Uncategorised",INDEX(Settings!$F$6:$F$65,I345)))</f>
        <v/>
      </c>
      <c r="I345" s="22" t="str">
        <f aca="false">IF(B345="","",SUMPRODUCT(MAX((Settings!$E$6:$E$65&lt;&gt;"")*ISNUMBER(SEARCH(Settings!$E$6:$E$65,B345))*(ROW(Settings!$E$6:$E$65)-5))))</f>
        <v/>
      </c>
    </row>
    <row r="346" customFormat="false" ht="15" hidden="false" customHeight="false" outlineLevel="0" collapsed="false">
      <c r="A346" s="19"/>
      <c r="B346" s="15"/>
      <c r="C346" s="20"/>
      <c r="D346" s="21" t="str">
        <f aca="false">IF(B346="","",IF(E346&lt;&gt;"",E346,H346))</f>
        <v/>
      </c>
      <c r="E346" s="15"/>
      <c r="F346" s="21" t="str">
        <f aca="false">IF(D346="","",IF(COUNTIF(Settings!$A$6:$A$13,D346)&gt;0,"Income",IF(COUNTIF(Settings!$A$32:$A$34,D346)&gt;0,"Saving","Spending")))</f>
        <v/>
      </c>
      <c r="G346" s="15"/>
      <c r="H346" s="22" t="str">
        <f aca="false">IF(B346="","",IF(OR(I346=0,INDEX(Settings!$F$6:$F$65,MAX(I346,1))=""),"Uncategorised",INDEX(Settings!$F$6:$F$65,I346)))</f>
        <v/>
      </c>
      <c r="I346" s="22" t="str">
        <f aca="false">IF(B346="","",SUMPRODUCT(MAX((Settings!$E$6:$E$65&lt;&gt;"")*ISNUMBER(SEARCH(Settings!$E$6:$E$65,B346))*(ROW(Settings!$E$6:$E$65)-5))))</f>
        <v/>
      </c>
    </row>
    <row r="347" customFormat="false" ht="15" hidden="false" customHeight="false" outlineLevel="0" collapsed="false">
      <c r="A347" s="19"/>
      <c r="B347" s="15"/>
      <c r="C347" s="20"/>
      <c r="D347" s="21" t="str">
        <f aca="false">IF(B347="","",IF(E347&lt;&gt;"",E347,H347))</f>
        <v/>
      </c>
      <c r="E347" s="15"/>
      <c r="F347" s="21" t="str">
        <f aca="false">IF(D347="","",IF(COUNTIF(Settings!$A$6:$A$13,D347)&gt;0,"Income",IF(COUNTIF(Settings!$A$32:$A$34,D347)&gt;0,"Saving","Spending")))</f>
        <v/>
      </c>
      <c r="G347" s="15"/>
      <c r="H347" s="22" t="str">
        <f aca="false">IF(B347="","",IF(OR(I347=0,INDEX(Settings!$F$6:$F$65,MAX(I347,1))=""),"Uncategorised",INDEX(Settings!$F$6:$F$65,I347)))</f>
        <v/>
      </c>
      <c r="I347" s="22" t="str">
        <f aca="false">IF(B347="","",SUMPRODUCT(MAX((Settings!$E$6:$E$65&lt;&gt;"")*ISNUMBER(SEARCH(Settings!$E$6:$E$65,B347))*(ROW(Settings!$E$6:$E$65)-5))))</f>
        <v/>
      </c>
    </row>
    <row r="348" customFormat="false" ht="15" hidden="false" customHeight="false" outlineLevel="0" collapsed="false">
      <c r="A348" s="19"/>
      <c r="B348" s="15"/>
      <c r="C348" s="20"/>
      <c r="D348" s="21" t="str">
        <f aca="false">IF(B348="","",IF(E348&lt;&gt;"",E348,H348))</f>
        <v/>
      </c>
      <c r="E348" s="15"/>
      <c r="F348" s="21" t="str">
        <f aca="false">IF(D348="","",IF(COUNTIF(Settings!$A$6:$A$13,D348)&gt;0,"Income",IF(COUNTIF(Settings!$A$32:$A$34,D348)&gt;0,"Saving","Spending")))</f>
        <v/>
      </c>
      <c r="G348" s="15"/>
      <c r="H348" s="22" t="str">
        <f aca="false">IF(B348="","",IF(OR(I348=0,INDEX(Settings!$F$6:$F$65,MAX(I348,1))=""),"Uncategorised",INDEX(Settings!$F$6:$F$65,I348)))</f>
        <v/>
      </c>
      <c r="I348" s="22" t="str">
        <f aca="false">IF(B348="","",SUMPRODUCT(MAX((Settings!$E$6:$E$65&lt;&gt;"")*ISNUMBER(SEARCH(Settings!$E$6:$E$65,B348))*(ROW(Settings!$E$6:$E$65)-5))))</f>
        <v/>
      </c>
    </row>
    <row r="349" customFormat="false" ht="15" hidden="false" customHeight="false" outlineLevel="0" collapsed="false">
      <c r="A349" s="19"/>
      <c r="B349" s="15"/>
      <c r="C349" s="20"/>
      <c r="D349" s="21" t="str">
        <f aca="false">IF(B349="","",IF(E349&lt;&gt;"",E349,H349))</f>
        <v/>
      </c>
      <c r="E349" s="15"/>
      <c r="F349" s="21" t="str">
        <f aca="false">IF(D349="","",IF(COUNTIF(Settings!$A$6:$A$13,D349)&gt;0,"Income",IF(COUNTIF(Settings!$A$32:$A$34,D349)&gt;0,"Saving","Spending")))</f>
        <v/>
      </c>
      <c r="G349" s="15"/>
      <c r="H349" s="22" t="str">
        <f aca="false">IF(B349="","",IF(OR(I349=0,INDEX(Settings!$F$6:$F$65,MAX(I349,1))=""),"Uncategorised",INDEX(Settings!$F$6:$F$65,I349)))</f>
        <v/>
      </c>
      <c r="I349" s="22" t="str">
        <f aca="false">IF(B349="","",SUMPRODUCT(MAX((Settings!$E$6:$E$65&lt;&gt;"")*ISNUMBER(SEARCH(Settings!$E$6:$E$65,B349))*(ROW(Settings!$E$6:$E$65)-5))))</f>
        <v/>
      </c>
    </row>
    <row r="350" customFormat="false" ht="15" hidden="false" customHeight="false" outlineLevel="0" collapsed="false">
      <c r="A350" s="19"/>
      <c r="B350" s="15"/>
      <c r="C350" s="20"/>
      <c r="D350" s="21" t="str">
        <f aca="false">IF(B350="","",IF(E350&lt;&gt;"",E350,H350))</f>
        <v/>
      </c>
      <c r="E350" s="15"/>
      <c r="F350" s="21" t="str">
        <f aca="false">IF(D350="","",IF(COUNTIF(Settings!$A$6:$A$13,D350)&gt;0,"Income",IF(COUNTIF(Settings!$A$32:$A$34,D350)&gt;0,"Saving","Spending")))</f>
        <v/>
      </c>
      <c r="G350" s="15"/>
      <c r="H350" s="22" t="str">
        <f aca="false">IF(B350="","",IF(OR(I350=0,INDEX(Settings!$F$6:$F$65,MAX(I350,1))=""),"Uncategorised",INDEX(Settings!$F$6:$F$65,I350)))</f>
        <v/>
      </c>
      <c r="I350" s="22" t="str">
        <f aca="false">IF(B350="","",SUMPRODUCT(MAX((Settings!$E$6:$E$65&lt;&gt;"")*ISNUMBER(SEARCH(Settings!$E$6:$E$65,B350))*(ROW(Settings!$E$6:$E$65)-5))))</f>
        <v/>
      </c>
    </row>
    <row r="351" customFormat="false" ht="15" hidden="false" customHeight="false" outlineLevel="0" collapsed="false">
      <c r="A351" s="19"/>
      <c r="B351" s="15"/>
      <c r="C351" s="20"/>
      <c r="D351" s="21" t="str">
        <f aca="false">IF(B351="","",IF(E351&lt;&gt;"",E351,H351))</f>
        <v/>
      </c>
      <c r="E351" s="15"/>
      <c r="F351" s="21" t="str">
        <f aca="false">IF(D351="","",IF(COUNTIF(Settings!$A$6:$A$13,D351)&gt;0,"Income",IF(COUNTIF(Settings!$A$32:$A$34,D351)&gt;0,"Saving","Spending")))</f>
        <v/>
      </c>
      <c r="G351" s="15"/>
      <c r="H351" s="22" t="str">
        <f aca="false">IF(B351="","",IF(OR(I351=0,INDEX(Settings!$F$6:$F$65,MAX(I351,1))=""),"Uncategorised",INDEX(Settings!$F$6:$F$65,I351)))</f>
        <v/>
      </c>
      <c r="I351" s="22" t="str">
        <f aca="false">IF(B351="","",SUMPRODUCT(MAX((Settings!$E$6:$E$65&lt;&gt;"")*ISNUMBER(SEARCH(Settings!$E$6:$E$65,B351))*(ROW(Settings!$E$6:$E$65)-5))))</f>
        <v/>
      </c>
    </row>
    <row r="352" customFormat="false" ht="15" hidden="false" customHeight="false" outlineLevel="0" collapsed="false">
      <c r="A352" s="19"/>
      <c r="B352" s="15"/>
      <c r="C352" s="20"/>
      <c r="D352" s="21" t="str">
        <f aca="false">IF(B352="","",IF(E352&lt;&gt;"",E352,H352))</f>
        <v/>
      </c>
      <c r="E352" s="15"/>
      <c r="F352" s="21" t="str">
        <f aca="false">IF(D352="","",IF(COUNTIF(Settings!$A$6:$A$13,D352)&gt;0,"Income",IF(COUNTIF(Settings!$A$32:$A$34,D352)&gt;0,"Saving","Spending")))</f>
        <v/>
      </c>
      <c r="G352" s="15"/>
      <c r="H352" s="22" t="str">
        <f aca="false">IF(B352="","",IF(OR(I352=0,INDEX(Settings!$F$6:$F$65,MAX(I352,1))=""),"Uncategorised",INDEX(Settings!$F$6:$F$65,I352)))</f>
        <v/>
      </c>
      <c r="I352" s="22" t="str">
        <f aca="false">IF(B352="","",SUMPRODUCT(MAX((Settings!$E$6:$E$65&lt;&gt;"")*ISNUMBER(SEARCH(Settings!$E$6:$E$65,B352))*(ROW(Settings!$E$6:$E$65)-5))))</f>
        <v/>
      </c>
    </row>
    <row r="353" customFormat="false" ht="15" hidden="false" customHeight="false" outlineLevel="0" collapsed="false">
      <c r="A353" s="19"/>
      <c r="B353" s="15"/>
      <c r="C353" s="20"/>
      <c r="D353" s="21" t="str">
        <f aca="false">IF(B353="","",IF(E353&lt;&gt;"",E353,H353))</f>
        <v/>
      </c>
      <c r="E353" s="15"/>
      <c r="F353" s="21" t="str">
        <f aca="false">IF(D353="","",IF(COUNTIF(Settings!$A$6:$A$13,D353)&gt;0,"Income",IF(COUNTIF(Settings!$A$32:$A$34,D353)&gt;0,"Saving","Spending")))</f>
        <v/>
      </c>
      <c r="G353" s="15"/>
      <c r="H353" s="22" t="str">
        <f aca="false">IF(B353="","",IF(OR(I353=0,INDEX(Settings!$F$6:$F$65,MAX(I353,1))=""),"Uncategorised",INDEX(Settings!$F$6:$F$65,I353)))</f>
        <v/>
      </c>
      <c r="I353" s="22" t="str">
        <f aca="false">IF(B353="","",SUMPRODUCT(MAX((Settings!$E$6:$E$65&lt;&gt;"")*ISNUMBER(SEARCH(Settings!$E$6:$E$65,B353))*(ROW(Settings!$E$6:$E$65)-5))))</f>
        <v/>
      </c>
    </row>
    <row r="354" customFormat="false" ht="15" hidden="false" customHeight="false" outlineLevel="0" collapsed="false">
      <c r="A354" s="19"/>
      <c r="B354" s="15"/>
      <c r="C354" s="20"/>
      <c r="D354" s="21" t="str">
        <f aca="false">IF(B354="","",IF(E354&lt;&gt;"",E354,H354))</f>
        <v/>
      </c>
      <c r="E354" s="15"/>
      <c r="F354" s="21" t="str">
        <f aca="false">IF(D354="","",IF(COUNTIF(Settings!$A$6:$A$13,D354)&gt;0,"Income",IF(COUNTIF(Settings!$A$32:$A$34,D354)&gt;0,"Saving","Spending")))</f>
        <v/>
      </c>
      <c r="G354" s="15"/>
      <c r="H354" s="22" t="str">
        <f aca="false">IF(B354="","",IF(OR(I354=0,INDEX(Settings!$F$6:$F$65,MAX(I354,1))=""),"Uncategorised",INDEX(Settings!$F$6:$F$65,I354)))</f>
        <v/>
      </c>
      <c r="I354" s="22" t="str">
        <f aca="false">IF(B354="","",SUMPRODUCT(MAX((Settings!$E$6:$E$65&lt;&gt;"")*ISNUMBER(SEARCH(Settings!$E$6:$E$65,B354))*(ROW(Settings!$E$6:$E$65)-5))))</f>
        <v/>
      </c>
    </row>
    <row r="355" customFormat="false" ht="15" hidden="false" customHeight="false" outlineLevel="0" collapsed="false">
      <c r="A355" s="19"/>
      <c r="B355" s="15"/>
      <c r="C355" s="20"/>
      <c r="D355" s="21" t="str">
        <f aca="false">IF(B355="","",IF(E355&lt;&gt;"",E355,H355))</f>
        <v/>
      </c>
      <c r="E355" s="15"/>
      <c r="F355" s="21" t="str">
        <f aca="false">IF(D355="","",IF(COUNTIF(Settings!$A$6:$A$13,D355)&gt;0,"Income",IF(COUNTIF(Settings!$A$32:$A$34,D355)&gt;0,"Saving","Spending")))</f>
        <v/>
      </c>
      <c r="G355" s="15"/>
      <c r="H355" s="22" t="str">
        <f aca="false">IF(B355="","",IF(OR(I355=0,INDEX(Settings!$F$6:$F$65,MAX(I355,1))=""),"Uncategorised",INDEX(Settings!$F$6:$F$65,I355)))</f>
        <v/>
      </c>
      <c r="I355" s="22" t="str">
        <f aca="false">IF(B355="","",SUMPRODUCT(MAX((Settings!$E$6:$E$65&lt;&gt;"")*ISNUMBER(SEARCH(Settings!$E$6:$E$65,B355))*(ROW(Settings!$E$6:$E$65)-5))))</f>
        <v/>
      </c>
    </row>
    <row r="356" customFormat="false" ht="15" hidden="false" customHeight="false" outlineLevel="0" collapsed="false">
      <c r="A356" s="19"/>
      <c r="B356" s="15"/>
      <c r="C356" s="20"/>
      <c r="D356" s="21" t="str">
        <f aca="false">IF(B356="","",IF(E356&lt;&gt;"",E356,H356))</f>
        <v/>
      </c>
      <c r="E356" s="15"/>
      <c r="F356" s="21" t="str">
        <f aca="false">IF(D356="","",IF(COUNTIF(Settings!$A$6:$A$13,D356)&gt;0,"Income",IF(COUNTIF(Settings!$A$32:$A$34,D356)&gt;0,"Saving","Spending")))</f>
        <v/>
      </c>
      <c r="G356" s="15"/>
      <c r="H356" s="22" t="str">
        <f aca="false">IF(B356="","",IF(OR(I356=0,INDEX(Settings!$F$6:$F$65,MAX(I356,1))=""),"Uncategorised",INDEX(Settings!$F$6:$F$65,I356)))</f>
        <v/>
      </c>
      <c r="I356" s="22" t="str">
        <f aca="false">IF(B356="","",SUMPRODUCT(MAX((Settings!$E$6:$E$65&lt;&gt;"")*ISNUMBER(SEARCH(Settings!$E$6:$E$65,B356))*(ROW(Settings!$E$6:$E$65)-5))))</f>
        <v/>
      </c>
    </row>
    <row r="357" customFormat="false" ht="15" hidden="false" customHeight="false" outlineLevel="0" collapsed="false">
      <c r="A357" s="19"/>
      <c r="B357" s="15"/>
      <c r="C357" s="20"/>
      <c r="D357" s="21" t="str">
        <f aca="false">IF(B357="","",IF(E357&lt;&gt;"",E357,H357))</f>
        <v/>
      </c>
      <c r="E357" s="15"/>
      <c r="F357" s="21" t="str">
        <f aca="false">IF(D357="","",IF(COUNTIF(Settings!$A$6:$A$13,D357)&gt;0,"Income",IF(COUNTIF(Settings!$A$32:$A$34,D357)&gt;0,"Saving","Spending")))</f>
        <v/>
      </c>
      <c r="G357" s="15"/>
      <c r="H357" s="22" t="str">
        <f aca="false">IF(B357="","",IF(OR(I357=0,INDEX(Settings!$F$6:$F$65,MAX(I357,1))=""),"Uncategorised",INDEX(Settings!$F$6:$F$65,I357)))</f>
        <v/>
      </c>
      <c r="I357" s="22" t="str">
        <f aca="false">IF(B357="","",SUMPRODUCT(MAX((Settings!$E$6:$E$65&lt;&gt;"")*ISNUMBER(SEARCH(Settings!$E$6:$E$65,B357))*(ROW(Settings!$E$6:$E$65)-5))))</f>
        <v/>
      </c>
    </row>
    <row r="358" customFormat="false" ht="15" hidden="false" customHeight="false" outlineLevel="0" collapsed="false">
      <c r="A358" s="19"/>
      <c r="B358" s="15"/>
      <c r="C358" s="20"/>
      <c r="D358" s="21" t="str">
        <f aca="false">IF(B358="","",IF(E358&lt;&gt;"",E358,H358))</f>
        <v/>
      </c>
      <c r="E358" s="15"/>
      <c r="F358" s="21" t="str">
        <f aca="false">IF(D358="","",IF(COUNTIF(Settings!$A$6:$A$13,D358)&gt;0,"Income",IF(COUNTIF(Settings!$A$32:$A$34,D358)&gt;0,"Saving","Spending")))</f>
        <v/>
      </c>
      <c r="G358" s="15"/>
      <c r="H358" s="22" t="str">
        <f aca="false">IF(B358="","",IF(OR(I358=0,INDEX(Settings!$F$6:$F$65,MAX(I358,1))=""),"Uncategorised",INDEX(Settings!$F$6:$F$65,I358)))</f>
        <v/>
      </c>
      <c r="I358" s="22" t="str">
        <f aca="false">IF(B358="","",SUMPRODUCT(MAX((Settings!$E$6:$E$65&lt;&gt;"")*ISNUMBER(SEARCH(Settings!$E$6:$E$65,B358))*(ROW(Settings!$E$6:$E$65)-5))))</f>
        <v/>
      </c>
    </row>
    <row r="359" customFormat="false" ht="15" hidden="false" customHeight="false" outlineLevel="0" collapsed="false">
      <c r="A359" s="19"/>
      <c r="B359" s="15"/>
      <c r="C359" s="20"/>
      <c r="D359" s="21" t="str">
        <f aca="false">IF(B359="","",IF(E359&lt;&gt;"",E359,H359))</f>
        <v/>
      </c>
      <c r="E359" s="15"/>
      <c r="F359" s="21" t="str">
        <f aca="false">IF(D359="","",IF(COUNTIF(Settings!$A$6:$A$13,D359)&gt;0,"Income",IF(COUNTIF(Settings!$A$32:$A$34,D359)&gt;0,"Saving","Spending")))</f>
        <v/>
      </c>
      <c r="G359" s="15"/>
      <c r="H359" s="22" t="str">
        <f aca="false">IF(B359="","",IF(OR(I359=0,INDEX(Settings!$F$6:$F$65,MAX(I359,1))=""),"Uncategorised",INDEX(Settings!$F$6:$F$65,I359)))</f>
        <v/>
      </c>
      <c r="I359" s="22" t="str">
        <f aca="false">IF(B359="","",SUMPRODUCT(MAX((Settings!$E$6:$E$65&lt;&gt;"")*ISNUMBER(SEARCH(Settings!$E$6:$E$65,B359))*(ROW(Settings!$E$6:$E$65)-5))))</f>
        <v/>
      </c>
    </row>
    <row r="360" customFormat="false" ht="15" hidden="false" customHeight="false" outlineLevel="0" collapsed="false">
      <c r="A360" s="19"/>
      <c r="B360" s="15"/>
      <c r="C360" s="20"/>
      <c r="D360" s="21" t="str">
        <f aca="false">IF(B360="","",IF(E360&lt;&gt;"",E360,H360))</f>
        <v/>
      </c>
      <c r="E360" s="15"/>
      <c r="F360" s="21" t="str">
        <f aca="false">IF(D360="","",IF(COUNTIF(Settings!$A$6:$A$13,D360)&gt;0,"Income",IF(COUNTIF(Settings!$A$32:$A$34,D360)&gt;0,"Saving","Spending")))</f>
        <v/>
      </c>
      <c r="G360" s="15"/>
      <c r="H360" s="22" t="str">
        <f aca="false">IF(B360="","",IF(OR(I360=0,INDEX(Settings!$F$6:$F$65,MAX(I360,1))=""),"Uncategorised",INDEX(Settings!$F$6:$F$65,I360)))</f>
        <v/>
      </c>
      <c r="I360" s="22" t="str">
        <f aca="false">IF(B360="","",SUMPRODUCT(MAX((Settings!$E$6:$E$65&lt;&gt;"")*ISNUMBER(SEARCH(Settings!$E$6:$E$65,B360))*(ROW(Settings!$E$6:$E$65)-5))))</f>
        <v/>
      </c>
    </row>
    <row r="361" customFormat="false" ht="15" hidden="false" customHeight="false" outlineLevel="0" collapsed="false">
      <c r="A361" s="19"/>
      <c r="B361" s="15"/>
      <c r="C361" s="20"/>
      <c r="D361" s="21" t="str">
        <f aca="false">IF(B361="","",IF(E361&lt;&gt;"",E361,H361))</f>
        <v/>
      </c>
      <c r="E361" s="15"/>
      <c r="F361" s="21" t="str">
        <f aca="false">IF(D361="","",IF(COUNTIF(Settings!$A$6:$A$13,D361)&gt;0,"Income",IF(COUNTIF(Settings!$A$32:$A$34,D361)&gt;0,"Saving","Spending")))</f>
        <v/>
      </c>
      <c r="G361" s="15"/>
      <c r="H361" s="22" t="str">
        <f aca="false">IF(B361="","",IF(OR(I361=0,INDEX(Settings!$F$6:$F$65,MAX(I361,1))=""),"Uncategorised",INDEX(Settings!$F$6:$F$65,I361)))</f>
        <v/>
      </c>
      <c r="I361" s="22" t="str">
        <f aca="false">IF(B361="","",SUMPRODUCT(MAX((Settings!$E$6:$E$65&lt;&gt;"")*ISNUMBER(SEARCH(Settings!$E$6:$E$65,B361))*(ROW(Settings!$E$6:$E$65)-5))))</f>
        <v/>
      </c>
    </row>
    <row r="362" customFormat="false" ht="15" hidden="false" customHeight="false" outlineLevel="0" collapsed="false">
      <c r="A362" s="19"/>
      <c r="B362" s="15"/>
      <c r="C362" s="20"/>
      <c r="D362" s="21" t="str">
        <f aca="false">IF(B362="","",IF(E362&lt;&gt;"",E362,H362))</f>
        <v/>
      </c>
      <c r="E362" s="15"/>
      <c r="F362" s="21" t="str">
        <f aca="false">IF(D362="","",IF(COUNTIF(Settings!$A$6:$A$13,D362)&gt;0,"Income",IF(COUNTIF(Settings!$A$32:$A$34,D362)&gt;0,"Saving","Spending")))</f>
        <v/>
      </c>
      <c r="G362" s="15"/>
      <c r="H362" s="22" t="str">
        <f aca="false">IF(B362="","",IF(OR(I362=0,INDEX(Settings!$F$6:$F$65,MAX(I362,1))=""),"Uncategorised",INDEX(Settings!$F$6:$F$65,I362)))</f>
        <v/>
      </c>
      <c r="I362" s="22" t="str">
        <f aca="false">IF(B362="","",SUMPRODUCT(MAX((Settings!$E$6:$E$65&lt;&gt;"")*ISNUMBER(SEARCH(Settings!$E$6:$E$65,B362))*(ROW(Settings!$E$6:$E$65)-5))))</f>
        <v/>
      </c>
    </row>
    <row r="363" customFormat="false" ht="15" hidden="false" customHeight="false" outlineLevel="0" collapsed="false">
      <c r="A363" s="19"/>
      <c r="B363" s="15"/>
      <c r="C363" s="20"/>
      <c r="D363" s="21" t="str">
        <f aca="false">IF(B363="","",IF(E363&lt;&gt;"",E363,H363))</f>
        <v/>
      </c>
      <c r="E363" s="15"/>
      <c r="F363" s="21" t="str">
        <f aca="false">IF(D363="","",IF(COUNTIF(Settings!$A$6:$A$13,D363)&gt;0,"Income",IF(COUNTIF(Settings!$A$32:$A$34,D363)&gt;0,"Saving","Spending")))</f>
        <v/>
      </c>
      <c r="G363" s="15"/>
      <c r="H363" s="22" t="str">
        <f aca="false">IF(B363="","",IF(OR(I363=0,INDEX(Settings!$F$6:$F$65,MAX(I363,1))=""),"Uncategorised",INDEX(Settings!$F$6:$F$65,I363)))</f>
        <v/>
      </c>
      <c r="I363" s="22" t="str">
        <f aca="false">IF(B363="","",SUMPRODUCT(MAX((Settings!$E$6:$E$65&lt;&gt;"")*ISNUMBER(SEARCH(Settings!$E$6:$E$65,B363))*(ROW(Settings!$E$6:$E$65)-5))))</f>
        <v/>
      </c>
    </row>
    <row r="364" customFormat="false" ht="15" hidden="false" customHeight="false" outlineLevel="0" collapsed="false">
      <c r="A364" s="19"/>
      <c r="B364" s="15"/>
      <c r="C364" s="20"/>
      <c r="D364" s="21" t="str">
        <f aca="false">IF(B364="","",IF(E364&lt;&gt;"",E364,H364))</f>
        <v/>
      </c>
      <c r="E364" s="15"/>
      <c r="F364" s="21" t="str">
        <f aca="false">IF(D364="","",IF(COUNTIF(Settings!$A$6:$A$13,D364)&gt;0,"Income",IF(COUNTIF(Settings!$A$32:$A$34,D364)&gt;0,"Saving","Spending")))</f>
        <v/>
      </c>
      <c r="G364" s="15"/>
      <c r="H364" s="22" t="str">
        <f aca="false">IF(B364="","",IF(OR(I364=0,INDEX(Settings!$F$6:$F$65,MAX(I364,1))=""),"Uncategorised",INDEX(Settings!$F$6:$F$65,I364)))</f>
        <v/>
      </c>
      <c r="I364" s="22" t="str">
        <f aca="false">IF(B364="","",SUMPRODUCT(MAX((Settings!$E$6:$E$65&lt;&gt;"")*ISNUMBER(SEARCH(Settings!$E$6:$E$65,B364))*(ROW(Settings!$E$6:$E$65)-5))))</f>
        <v/>
      </c>
    </row>
    <row r="365" customFormat="false" ht="15" hidden="false" customHeight="false" outlineLevel="0" collapsed="false">
      <c r="A365" s="19"/>
      <c r="B365" s="15"/>
      <c r="C365" s="20"/>
      <c r="D365" s="21" t="str">
        <f aca="false">IF(B365="","",IF(E365&lt;&gt;"",E365,H365))</f>
        <v/>
      </c>
      <c r="E365" s="15"/>
      <c r="F365" s="21" t="str">
        <f aca="false">IF(D365="","",IF(COUNTIF(Settings!$A$6:$A$13,D365)&gt;0,"Income",IF(COUNTIF(Settings!$A$32:$A$34,D365)&gt;0,"Saving","Spending")))</f>
        <v/>
      </c>
      <c r="G365" s="15"/>
      <c r="H365" s="22" t="str">
        <f aca="false">IF(B365="","",IF(OR(I365=0,INDEX(Settings!$F$6:$F$65,MAX(I365,1))=""),"Uncategorised",INDEX(Settings!$F$6:$F$65,I365)))</f>
        <v/>
      </c>
      <c r="I365" s="22" t="str">
        <f aca="false">IF(B365="","",SUMPRODUCT(MAX((Settings!$E$6:$E$65&lt;&gt;"")*ISNUMBER(SEARCH(Settings!$E$6:$E$65,B365))*(ROW(Settings!$E$6:$E$65)-5))))</f>
        <v/>
      </c>
    </row>
    <row r="366" customFormat="false" ht="15" hidden="false" customHeight="false" outlineLevel="0" collapsed="false">
      <c r="A366" s="19"/>
      <c r="B366" s="15"/>
      <c r="C366" s="20"/>
      <c r="D366" s="21" t="str">
        <f aca="false">IF(B366="","",IF(E366&lt;&gt;"",E366,H366))</f>
        <v/>
      </c>
      <c r="E366" s="15"/>
      <c r="F366" s="21" t="str">
        <f aca="false">IF(D366="","",IF(COUNTIF(Settings!$A$6:$A$13,D366)&gt;0,"Income",IF(COUNTIF(Settings!$A$32:$A$34,D366)&gt;0,"Saving","Spending")))</f>
        <v/>
      </c>
      <c r="G366" s="15"/>
      <c r="H366" s="22" t="str">
        <f aca="false">IF(B366="","",IF(OR(I366=0,INDEX(Settings!$F$6:$F$65,MAX(I366,1))=""),"Uncategorised",INDEX(Settings!$F$6:$F$65,I366)))</f>
        <v/>
      </c>
      <c r="I366" s="22" t="str">
        <f aca="false">IF(B366="","",SUMPRODUCT(MAX((Settings!$E$6:$E$65&lt;&gt;"")*ISNUMBER(SEARCH(Settings!$E$6:$E$65,B366))*(ROW(Settings!$E$6:$E$65)-5))))</f>
        <v/>
      </c>
    </row>
    <row r="367" customFormat="false" ht="15" hidden="false" customHeight="false" outlineLevel="0" collapsed="false">
      <c r="A367" s="19"/>
      <c r="B367" s="15"/>
      <c r="C367" s="20"/>
      <c r="D367" s="21" t="str">
        <f aca="false">IF(B367="","",IF(E367&lt;&gt;"",E367,H367))</f>
        <v/>
      </c>
      <c r="E367" s="15"/>
      <c r="F367" s="21" t="str">
        <f aca="false">IF(D367="","",IF(COUNTIF(Settings!$A$6:$A$13,D367)&gt;0,"Income",IF(COUNTIF(Settings!$A$32:$A$34,D367)&gt;0,"Saving","Spending")))</f>
        <v/>
      </c>
      <c r="G367" s="15"/>
      <c r="H367" s="22" t="str">
        <f aca="false">IF(B367="","",IF(OR(I367=0,INDEX(Settings!$F$6:$F$65,MAX(I367,1))=""),"Uncategorised",INDEX(Settings!$F$6:$F$65,I367)))</f>
        <v/>
      </c>
      <c r="I367" s="22" t="str">
        <f aca="false">IF(B367="","",SUMPRODUCT(MAX((Settings!$E$6:$E$65&lt;&gt;"")*ISNUMBER(SEARCH(Settings!$E$6:$E$65,B367))*(ROW(Settings!$E$6:$E$65)-5))))</f>
        <v/>
      </c>
    </row>
    <row r="368" customFormat="false" ht="15" hidden="false" customHeight="false" outlineLevel="0" collapsed="false">
      <c r="A368" s="19"/>
      <c r="B368" s="15"/>
      <c r="C368" s="20"/>
      <c r="D368" s="21" t="str">
        <f aca="false">IF(B368="","",IF(E368&lt;&gt;"",E368,H368))</f>
        <v/>
      </c>
      <c r="E368" s="15"/>
      <c r="F368" s="21" t="str">
        <f aca="false">IF(D368="","",IF(COUNTIF(Settings!$A$6:$A$13,D368)&gt;0,"Income",IF(COUNTIF(Settings!$A$32:$A$34,D368)&gt;0,"Saving","Spending")))</f>
        <v/>
      </c>
      <c r="G368" s="15"/>
      <c r="H368" s="22" t="str">
        <f aca="false">IF(B368="","",IF(OR(I368=0,INDEX(Settings!$F$6:$F$65,MAX(I368,1))=""),"Uncategorised",INDEX(Settings!$F$6:$F$65,I368)))</f>
        <v/>
      </c>
      <c r="I368" s="22" t="str">
        <f aca="false">IF(B368="","",SUMPRODUCT(MAX((Settings!$E$6:$E$65&lt;&gt;"")*ISNUMBER(SEARCH(Settings!$E$6:$E$65,B368))*(ROW(Settings!$E$6:$E$65)-5))))</f>
        <v/>
      </c>
    </row>
    <row r="369" customFormat="false" ht="15" hidden="false" customHeight="false" outlineLevel="0" collapsed="false">
      <c r="A369" s="19"/>
      <c r="B369" s="15"/>
      <c r="C369" s="20"/>
      <c r="D369" s="21" t="str">
        <f aca="false">IF(B369="","",IF(E369&lt;&gt;"",E369,H369))</f>
        <v/>
      </c>
      <c r="E369" s="15"/>
      <c r="F369" s="21" t="str">
        <f aca="false">IF(D369="","",IF(COUNTIF(Settings!$A$6:$A$13,D369)&gt;0,"Income",IF(COUNTIF(Settings!$A$32:$A$34,D369)&gt;0,"Saving","Spending")))</f>
        <v/>
      </c>
      <c r="G369" s="15"/>
      <c r="H369" s="22" t="str">
        <f aca="false">IF(B369="","",IF(OR(I369=0,INDEX(Settings!$F$6:$F$65,MAX(I369,1))=""),"Uncategorised",INDEX(Settings!$F$6:$F$65,I369)))</f>
        <v/>
      </c>
      <c r="I369" s="22" t="str">
        <f aca="false">IF(B369="","",SUMPRODUCT(MAX((Settings!$E$6:$E$65&lt;&gt;"")*ISNUMBER(SEARCH(Settings!$E$6:$E$65,B369))*(ROW(Settings!$E$6:$E$65)-5))))</f>
        <v/>
      </c>
    </row>
    <row r="370" customFormat="false" ht="15" hidden="false" customHeight="false" outlineLevel="0" collapsed="false">
      <c r="A370" s="19"/>
      <c r="B370" s="15"/>
      <c r="C370" s="20"/>
      <c r="D370" s="21" t="str">
        <f aca="false">IF(B370="","",IF(E370&lt;&gt;"",E370,H370))</f>
        <v/>
      </c>
      <c r="E370" s="15"/>
      <c r="F370" s="21" t="str">
        <f aca="false">IF(D370="","",IF(COUNTIF(Settings!$A$6:$A$13,D370)&gt;0,"Income",IF(COUNTIF(Settings!$A$32:$A$34,D370)&gt;0,"Saving","Spending")))</f>
        <v/>
      </c>
      <c r="G370" s="15"/>
      <c r="H370" s="22" t="str">
        <f aca="false">IF(B370="","",IF(OR(I370=0,INDEX(Settings!$F$6:$F$65,MAX(I370,1))=""),"Uncategorised",INDEX(Settings!$F$6:$F$65,I370)))</f>
        <v/>
      </c>
      <c r="I370" s="22" t="str">
        <f aca="false">IF(B370="","",SUMPRODUCT(MAX((Settings!$E$6:$E$65&lt;&gt;"")*ISNUMBER(SEARCH(Settings!$E$6:$E$65,B370))*(ROW(Settings!$E$6:$E$65)-5))))</f>
        <v/>
      </c>
    </row>
    <row r="371" customFormat="false" ht="15" hidden="false" customHeight="false" outlineLevel="0" collapsed="false">
      <c r="A371" s="19"/>
      <c r="B371" s="15"/>
      <c r="C371" s="20"/>
      <c r="D371" s="21" t="str">
        <f aca="false">IF(B371="","",IF(E371&lt;&gt;"",E371,H371))</f>
        <v/>
      </c>
      <c r="E371" s="15"/>
      <c r="F371" s="21" t="str">
        <f aca="false">IF(D371="","",IF(COUNTIF(Settings!$A$6:$A$13,D371)&gt;0,"Income",IF(COUNTIF(Settings!$A$32:$A$34,D371)&gt;0,"Saving","Spending")))</f>
        <v/>
      </c>
      <c r="G371" s="15"/>
      <c r="H371" s="22" t="str">
        <f aca="false">IF(B371="","",IF(OR(I371=0,INDEX(Settings!$F$6:$F$65,MAX(I371,1))=""),"Uncategorised",INDEX(Settings!$F$6:$F$65,I371)))</f>
        <v/>
      </c>
      <c r="I371" s="22" t="str">
        <f aca="false">IF(B371="","",SUMPRODUCT(MAX((Settings!$E$6:$E$65&lt;&gt;"")*ISNUMBER(SEARCH(Settings!$E$6:$E$65,B371))*(ROW(Settings!$E$6:$E$65)-5))))</f>
        <v/>
      </c>
    </row>
    <row r="372" customFormat="false" ht="15" hidden="false" customHeight="false" outlineLevel="0" collapsed="false">
      <c r="A372" s="19"/>
      <c r="B372" s="15"/>
      <c r="C372" s="20"/>
      <c r="D372" s="21" t="str">
        <f aca="false">IF(B372="","",IF(E372&lt;&gt;"",E372,H372))</f>
        <v/>
      </c>
      <c r="E372" s="15"/>
      <c r="F372" s="21" t="str">
        <f aca="false">IF(D372="","",IF(COUNTIF(Settings!$A$6:$A$13,D372)&gt;0,"Income",IF(COUNTIF(Settings!$A$32:$A$34,D372)&gt;0,"Saving","Spending")))</f>
        <v/>
      </c>
      <c r="G372" s="15"/>
      <c r="H372" s="22" t="str">
        <f aca="false">IF(B372="","",IF(OR(I372=0,INDEX(Settings!$F$6:$F$65,MAX(I372,1))=""),"Uncategorised",INDEX(Settings!$F$6:$F$65,I372)))</f>
        <v/>
      </c>
      <c r="I372" s="22" t="str">
        <f aca="false">IF(B372="","",SUMPRODUCT(MAX((Settings!$E$6:$E$65&lt;&gt;"")*ISNUMBER(SEARCH(Settings!$E$6:$E$65,B372))*(ROW(Settings!$E$6:$E$65)-5))))</f>
        <v/>
      </c>
    </row>
    <row r="373" customFormat="false" ht="15" hidden="false" customHeight="false" outlineLevel="0" collapsed="false">
      <c r="A373" s="19"/>
      <c r="B373" s="15"/>
      <c r="C373" s="20"/>
      <c r="D373" s="21" t="str">
        <f aca="false">IF(B373="","",IF(E373&lt;&gt;"",E373,H373))</f>
        <v/>
      </c>
      <c r="E373" s="15"/>
      <c r="F373" s="21" t="str">
        <f aca="false">IF(D373="","",IF(COUNTIF(Settings!$A$6:$A$13,D373)&gt;0,"Income",IF(COUNTIF(Settings!$A$32:$A$34,D373)&gt;0,"Saving","Spending")))</f>
        <v/>
      </c>
      <c r="G373" s="15"/>
      <c r="H373" s="22" t="str">
        <f aca="false">IF(B373="","",IF(OR(I373=0,INDEX(Settings!$F$6:$F$65,MAX(I373,1))=""),"Uncategorised",INDEX(Settings!$F$6:$F$65,I373)))</f>
        <v/>
      </c>
      <c r="I373" s="22" t="str">
        <f aca="false">IF(B373="","",SUMPRODUCT(MAX((Settings!$E$6:$E$65&lt;&gt;"")*ISNUMBER(SEARCH(Settings!$E$6:$E$65,B373))*(ROW(Settings!$E$6:$E$65)-5))))</f>
        <v/>
      </c>
    </row>
    <row r="374" customFormat="false" ht="15" hidden="false" customHeight="false" outlineLevel="0" collapsed="false">
      <c r="A374" s="19"/>
      <c r="B374" s="15"/>
      <c r="C374" s="20"/>
      <c r="D374" s="21" t="str">
        <f aca="false">IF(B374="","",IF(E374&lt;&gt;"",E374,H374))</f>
        <v/>
      </c>
      <c r="E374" s="15"/>
      <c r="F374" s="21" t="str">
        <f aca="false">IF(D374="","",IF(COUNTIF(Settings!$A$6:$A$13,D374)&gt;0,"Income",IF(COUNTIF(Settings!$A$32:$A$34,D374)&gt;0,"Saving","Spending")))</f>
        <v/>
      </c>
      <c r="G374" s="15"/>
      <c r="H374" s="22" t="str">
        <f aca="false">IF(B374="","",IF(OR(I374=0,INDEX(Settings!$F$6:$F$65,MAX(I374,1))=""),"Uncategorised",INDEX(Settings!$F$6:$F$65,I374)))</f>
        <v/>
      </c>
      <c r="I374" s="22" t="str">
        <f aca="false">IF(B374="","",SUMPRODUCT(MAX((Settings!$E$6:$E$65&lt;&gt;"")*ISNUMBER(SEARCH(Settings!$E$6:$E$65,B374))*(ROW(Settings!$E$6:$E$65)-5))))</f>
        <v/>
      </c>
    </row>
    <row r="375" customFormat="false" ht="15" hidden="false" customHeight="false" outlineLevel="0" collapsed="false">
      <c r="A375" s="19"/>
      <c r="B375" s="15"/>
      <c r="C375" s="20"/>
      <c r="D375" s="21" t="str">
        <f aca="false">IF(B375="","",IF(E375&lt;&gt;"",E375,H375))</f>
        <v/>
      </c>
      <c r="E375" s="15"/>
      <c r="F375" s="21" t="str">
        <f aca="false">IF(D375="","",IF(COUNTIF(Settings!$A$6:$A$13,D375)&gt;0,"Income",IF(COUNTIF(Settings!$A$32:$A$34,D375)&gt;0,"Saving","Spending")))</f>
        <v/>
      </c>
      <c r="G375" s="15"/>
      <c r="H375" s="22" t="str">
        <f aca="false">IF(B375="","",IF(OR(I375=0,INDEX(Settings!$F$6:$F$65,MAX(I375,1))=""),"Uncategorised",INDEX(Settings!$F$6:$F$65,I375)))</f>
        <v/>
      </c>
      <c r="I375" s="22" t="str">
        <f aca="false">IF(B375="","",SUMPRODUCT(MAX((Settings!$E$6:$E$65&lt;&gt;"")*ISNUMBER(SEARCH(Settings!$E$6:$E$65,B375))*(ROW(Settings!$E$6:$E$65)-5))))</f>
        <v/>
      </c>
    </row>
    <row r="376" customFormat="false" ht="15" hidden="false" customHeight="false" outlineLevel="0" collapsed="false">
      <c r="A376" s="19"/>
      <c r="B376" s="15"/>
      <c r="C376" s="20"/>
      <c r="D376" s="21" t="str">
        <f aca="false">IF(B376="","",IF(E376&lt;&gt;"",E376,H376))</f>
        <v/>
      </c>
      <c r="E376" s="15"/>
      <c r="F376" s="21" t="str">
        <f aca="false">IF(D376="","",IF(COUNTIF(Settings!$A$6:$A$13,D376)&gt;0,"Income",IF(COUNTIF(Settings!$A$32:$A$34,D376)&gt;0,"Saving","Spending")))</f>
        <v/>
      </c>
      <c r="G376" s="15"/>
      <c r="H376" s="22" t="str">
        <f aca="false">IF(B376="","",IF(OR(I376=0,INDEX(Settings!$F$6:$F$65,MAX(I376,1))=""),"Uncategorised",INDEX(Settings!$F$6:$F$65,I376)))</f>
        <v/>
      </c>
      <c r="I376" s="22" t="str">
        <f aca="false">IF(B376="","",SUMPRODUCT(MAX((Settings!$E$6:$E$65&lt;&gt;"")*ISNUMBER(SEARCH(Settings!$E$6:$E$65,B376))*(ROW(Settings!$E$6:$E$65)-5))))</f>
        <v/>
      </c>
    </row>
    <row r="377" customFormat="false" ht="15" hidden="false" customHeight="false" outlineLevel="0" collapsed="false">
      <c r="A377" s="19"/>
      <c r="B377" s="15"/>
      <c r="C377" s="20"/>
      <c r="D377" s="21" t="str">
        <f aca="false">IF(B377="","",IF(E377&lt;&gt;"",E377,H377))</f>
        <v/>
      </c>
      <c r="E377" s="15"/>
      <c r="F377" s="21" t="str">
        <f aca="false">IF(D377="","",IF(COUNTIF(Settings!$A$6:$A$13,D377)&gt;0,"Income",IF(COUNTIF(Settings!$A$32:$A$34,D377)&gt;0,"Saving","Spending")))</f>
        <v/>
      </c>
      <c r="G377" s="15"/>
      <c r="H377" s="22" t="str">
        <f aca="false">IF(B377="","",IF(OR(I377=0,INDEX(Settings!$F$6:$F$65,MAX(I377,1))=""),"Uncategorised",INDEX(Settings!$F$6:$F$65,I377)))</f>
        <v/>
      </c>
      <c r="I377" s="22" t="str">
        <f aca="false">IF(B377="","",SUMPRODUCT(MAX((Settings!$E$6:$E$65&lt;&gt;"")*ISNUMBER(SEARCH(Settings!$E$6:$E$65,B377))*(ROW(Settings!$E$6:$E$65)-5))))</f>
        <v/>
      </c>
    </row>
    <row r="378" customFormat="false" ht="15" hidden="false" customHeight="false" outlineLevel="0" collapsed="false">
      <c r="A378" s="19"/>
      <c r="B378" s="15"/>
      <c r="C378" s="20"/>
      <c r="D378" s="21" t="str">
        <f aca="false">IF(B378="","",IF(E378&lt;&gt;"",E378,H378))</f>
        <v/>
      </c>
      <c r="E378" s="15"/>
      <c r="F378" s="21" t="str">
        <f aca="false">IF(D378="","",IF(COUNTIF(Settings!$A$6:$A$13,D378)&gt;0,"Income",IF(COUNTIF(Settings!$A$32:$A$34,D378)&gt;0,"Saving","Spending")))</f>
        <v/>
      </c>
      <c r="G378" s="15"/>
      <c r="H378" s="22" t="str">
        <f aca="false">IF(B378="","",IF(OR(I378=0,INDEX(Settings!$F$6:$F$65,MAX(I378,1))=""),"Uncategorised",INDEX(Settings!$F$6:$F$65,I378)))</f>
        <v/>
      </c>
      <c r="I378" s="22" t="str">
        <f aca="false">IF(B378="","",SUMPRODUCT(MAX((Settings!$E$6:$E$65&lt;&gt;"")*ISNUMBER(SEARCH(Settings!$E$6:$E$65,B378))*(ROW(Settings!$E$6:$E$65)-5))))</f>
        <v/>
      </c>
    </row>
    <row r="379" customFormat="false" ht="15" hidden="false" customHeight="false" outlineLevel="0" collapsed="false">
      <c r="A379" s="19"/>
      <c r="B379" s="15"/>
      <c r="C379" s="20"/>
      <c r="D379" s="21" t="str">
        <f aca="false">IF(B379="","",IF(E379&lt;&gt;"",E379,H379))</f>
        <v/>
      </c>
      <c r="E379" s="15"/>
      <c r="F379" s="21" t="str">
        <f aca="false">IF(D379="","",IF(COUNTIF(Settings!$A$6:$A$13,D379)&gt;0,"Income",IF(COUNTIF(Settings!$A$32:$A$34,D379)&gt;0,"Saving","Spending")))</f>
        <v/>
      </c>
      <c r="G379" s="15"/>
      <c r="H379" s="22" t="str">
        <f aca="false">IF(B379="","",IF(OR(I379=0,INDEX(Settings!$F$6:$F$65,MAX(I379,1))=""),"Uncategorised",INDEX(Settings!$F$6:$F$65,I379)))</f>
        <v/>
      </c>
      <c r="I379" s="22" t="str">
        <f aca="false">IF(B379="","",SUMPRODUCT(MAX((Settings!$E$6:$E$65&lt;&gt;"")*ISNUMBER(SEARCH(Settings!$E$6:$E$65,B379))*(ROW(Settings!$E$6:$E$65)-5))))</f>
        <v/>
      </c>
    </row>
    <row r="380" customFormat="false" ht="15" hidden="false" customHeight="false" outlineLevel="0" collapsed="false">
      <c r="A380" s="19"/>
      <c r="B380" s="15"/>
      <c r="C380" s="20"/>
      <c r="D380" s="21" t="str">
        <f aca="false">IF(B380="","",IF(E380&lt;&gt;"",E380,H380))</f>
        <v/>
      </c>
      <c r="E380" s="15"/>
      <c r="F380" s="21" t="str">
        <f aca="false">IF(D380="","",IF(COUNTIF(Settings!$A$6:$A$13,D380)&gt;0,"Income",IF(COUNTIF(Settings!$A$32:$A$34,D380)&gt;0,"Saving","Spending")))</f>
        <v/>
      </c>
      <c r="G380" s="15"/>
      <c r="H380" s="22" t="str">
        <f aca="false">IF(B380="","",IF(OR(I380=0,INDEX(Settings!$F$6:$F$65,MAX(I380,1))=""),"Uncategorised",INDEX(Settings!$F$6:$F$65,I380)))</f>
        <v/>
      </c>
      <c r="I380" s="22" t="str">
        <f aca="false">IF(B380="","",SUMPRODUCT(MAX((Settings!$E$6:$E$65&lt;&gt;"")*ISNUMBER(SEARCH(Settings!$E$6:$E$65,B380))*(ROW(Settings!$E$6:$E$65)-5))))</f>
        <v/>
      </c>
    </row>
    <row r="381" customFormat="false" ht="15" hidden="false" customHeight="false" outlineLevel="0" collapsed="false">
      <c r="A381" s="19"/>
      <c r="B381" s="15"/>
      <c r="C381" s="20"/>
      <c r="D381" s="21" t="str">
        <f aca="false">IF(B381="","",IF(E381&lt;&gt;"",E381,H381))</f>
        <v/>
      </c>
      <c r="E381" s="15"/>
      <c r="F381" s="21" t="str">
        <f aca="false">IF(D381="","",IF(COUNTIF(Settings!$A$6:$A$13,D381)&gt;0,"Income",IF(COUNTIF(Settings!$A$32:$A$34,D381)&gt;0,"Saving","Spending")))</f>
        <v/>
      </c>
      <c r="G381" s="15"/>
      <c r="H381" s="22" t="str">
        <f aca="false">IF(B381="","",IF(OR(I381=0,INDEX(Settings!$F$6:$F$65,MAX(I381,1))=""),"Uncategorised",INDEX(Settings!$F$6:$F$65,I381)))</f>
        <v/>
      </c>
      <c r="I381" s="22" t="str">
        <f aca="false">IF(B381="","",SUMPRODUCT(MAX((Settings!$E$6:$E$65&lt;&gt;"")*ISNUMBER(SEARCH(Settings!$E$6:$E$65,B381))*(ROW(Settings!$E$6:$E$65)-5))))</f>
        <v/>
      </c>
    </row>
    <row r="382" customFormat="false" ht="15" hidden="false" customHeight="false" outlineLevel="0" collapsed="false">
      <c r="A382" s="19"/>
      <c r="B382" s="15"/>
      <c r="C382" s="20"/>
      <c r="D382" s="21" t="str">
        <f aca="false">IF(B382="","",IF(E382&lt;&gt;"",E382,H382))</f>
        <v/>
      </c>
      <c r="E382" s="15"/>
      <c r="F382" s="21" t="str">
        <f aca="false">IF(D382="","",IF(COUNTIF(Settings!$A$6:$A$13,D382)&gt;0,"Income",IF(COUNTIF(Settings!$A$32:$A$34,D382)&gt;0,"Saving","Spending")))</f>
        <v/>
      </c>
      <c r="G382" s="15"/>
      <c r="H382" s="22" t="str">
        <f aca="false">IF(B382="","",IF(OR(I382=0,INDEX(Settings!$F$6:$F$65,MAX(I382,1))=""),"Uncategorised",INDEX(Settings!$F$6:$F$65,I382)))</f>
        <v/>
      </c>
      <c r="I382" s="22" t="str">
        <f aca="false">IF(B382="","",SUMPRODUCT(MAX((Settings!$E$6:$E$65&lt;&gt;"")*ISNUMBER(SEARCH(Settings!$E$6:$E$65,B382))*(ROW(Settings!$E$6:$E$65)-5))))</f>
        <v/>
      </c>
    </row>
    <row r="383" customFormat="false" ht="15" hidden="false" customHeight="false" outlineLevel="0" collapsed="false">
      <c r="A383" s="19"/>
      <c r="B383" s="15"/>
      <c r="C383" s="20"/>
      <c r="D383" s="21" t="str">
        <f aca="false">IF(B383="","",IF(E383&lt;&gt;"",E383,H383))</f>
        <v/>
      </c>
      <c r="E383" s="15"/>
      <c r="F383" s="21" t="str">
        <f aca="false">IF(D383="","",IF(COUNTIF(Settings!$A$6:$A$13,D383)&gt;0,"Income",IF(COUNTIF(Settings!$A$32:$A$34,D383)&gt;0,"Saving","Spending")))</f>
        <v/>
      </c>
      <c r="G383" s="15"/>
      <c r="H383" s="22" t="str">
        <f aca="false">IF(B383="","",IF(OR(I383=0,INDEX(Settings!$F$6:$F$65,MAX(I383,1))=""),"Uncategorised",INDEX(Settings!$F$6:$F$65,I383)))</f>
        <v/>
      </c>
      <c r="I383" s="22" t="str">
        <f aca="false">IF(B383="","",SUMPRODUCT(MAX((Settings!$E$6:$E$65&lt;&gt;"")*ISNUMBER(SEARCH(Settings!$E$6:$E$65,B383))*(ROW(Settings!$E$6:$E$65)-5))))</f>
        <v/>
      </c>
    </row>
    <row r="384" customFormat="false" ht="15" hidden="false" customHeight="false" outlineLevel="0" collapsed="false">
      <c r="A384" s="19"/>
      <c r="B384" s="15"/>
      <c r="C384" s="20"/>
      <c r="D384" s="21" t="str">
        <f aca="false">IF(B384="","",IF(E384&lt;&gt;"",E384,H384))</f>
        <v/>
      </c>
      <c r="E384" s="15"/>
      <c r="F384" s="21" t="str">
        <f aca="false">IF(D384="","",IF(COUNTIF(Settings!$A$6:$A$13,D384)&gt;0,"Income",IF(COUNTIF(Settings!$A$32:$A$34,D384)&gt;0,"Saving","Spending")))</f>
        <v/>
      </c>
      <c r="G384" s="15"/>
      <c r="H384" s="22" t="str">
        <f aca="false">IF(B384="","",IF(OR(I384=0,INDEX(Settings!$F$6:$F$65,MAX(I384,1))=""),"Uncategorised",INDEX(Settings!$F$6:$F$65,I384)))</f>
        <v/>
      </c>
      <c r="I384" s="22" t="str">
        <f aca="false">IF(B384="","",SUMPRODUCT(MAX((Settings!$E$6:$E$65&lt;&gt;"")*ISNUMBER(SEARCH(Settings!$E$6:$E$65,B384))*(ROW(Settings!$E$6:$E$65)-5))))</f>
        <v/>
      </c>
    </row>
    <row r="385" customFormat="false" ht="15" hidden="false" customHeight="false" outlineLevel="0" collapsed="false">
      <c r="A385" s="19"/>
      <c r="B385" s="15"/>
      <c r="C385" s="20"/>
      <c r="D385" s="21" t="str">
        <f aca="false">IF(B385="","",IF(E385&lt;&gt;"",E385,H385))</f>
        <v/>
      </c>
      <c r="E385" s="15"/>
      <c r="F385" s="21" t="str">
        <f aca="false">IF(D385="","",IF(COUNTIF(Settings!$A$6:$A$13,D385)&gt;0,"Income",IF(COUNTIF(Settings!$A$32:$A$34,D385)&gt;0,"Saving","Spending")))</f>
        <v/>
      </c>
      <c r="G385" s="15"/>
      <c r="H385" s="22" t="str">
        <f aca="false">IF(B385="","",IF(OR(I385=0,INDEX(Settings!$F$6:$F$65,MAX(I385,1))=""),"Uncategorised",INDEX(Settings!$F$6:$F$65,I385)))</f>
        <v/>
      </c>
      <c r="I385" s="22" t="str">
        <f aca="false">IF(B385="","",SUMPRODUCT(MAX((Settings!$E$6:$E$65&lt;&gt;"")*ISNUMBER(SEARCH(Settings!$E$6:$E$65,B385))*(ROW(Settings!$E$6:$E$65)-5))))</f>
        <v/>
      </c>
    </row>
    <row r="386" customFormat="false" ht="15" hidden="false" customHeight="false" outlineLevel="0" collapsed="false">
      <c r="A386" s="19"/>
      <c r="B386" s="15"/>
      <c r="C386" s="20"/>
      <c r="D386" s="21" t="str">
        <f aca="false">IF(B386="","",IF(E386&lt;&gt;"",E386,H386))</f>
        <v/>
      </c>
      <c r="E386" s="15"/>
      <c r="F386" s="21" t="str">
        <f aca="false">IF(D386="","",IF(COUNTIF(Settings!$A$6:$A$13,D386)&gt;0,"Income",IF(COUNTIF(Settings!$A$32:$A$34,D386)&gt;0,"Saving","Spending")))</f>
        <v/>
      </c>
      <c r="G386" s="15"/>
      <c r="H386" s="22" t="str">
        <f aca="false">IF(B386="","",IF(OR(I386=0,INDEX(Settings!$F$6:$F$65,MAX(I386,1))=""),"Uncategorised",INDEX(Settings!$F$6:$F$65,I386)))</f>
        <v/>
      </c>
      <c r="I386" s="22" t="str">
        <f aca="false">IF(B386="","",SUMPRODUCT(MAX((Settings!$E$6:$E$65&lt;&gt;"")*ISNUMBER(SEARCH(Settings!$E$6:$E$65,B386))*(ROW(Settings!$E$6:$E$65)-5))))</f>
        <v/>
      </c>
    </row>
    <row r="387" customFormat="false" ht="15" hidden="false" customHeight="false" outlineLevel="0" collapsed="false">
      <c r="A387" s="19"/>
      <c r="B387" s="15"/>
      <c r="C387" s="20"/>
      <c r="D387" s="21" t="str">
        <f aca="false">IF(B387="","",IF(E387&lt;&gt;"",E387,H387))</f>
        <v/>
      </c>
      <c r="E387" s="15"/>
      <c r="F387" s="21" t="str">
        <f aca="false">IF(D387="","",IF(COUNTIF(Settings!$A$6:$A$13,D387)&gt;0,"Income",IF(COUNTIF(Settings!$A$32:$A$34,D387)&gt;0,"Saving","Spending")))</f>
        <v/>
      </c>
      <c r="G387" s="15"/>
      <c r="H387" s="22" t="str">
        <f aca="false">IF(B387="","",IF(OR(I387=0,INDEX(Settings!$F$6:$F$65,MAX(I387,1))=""),"Uncategorised",INDEX(Settings!$F$6:$F$65,I387)))</f>
        <v/>
      </c>
      <c r="I387" s="22" t="str">
        <f aca="false">IF(B387="","",SUMPRODUCT(MAX((Settings!$E$6:$E$65&lt;&gt;"")*ISNUMBER(SEARCH(Settings!$E$6:$E$65,B387))*(ROW(Settings!$E$6:$E$65)-5))))</f>
        <v/>
      </c>
    </row>
    <row r="388" customFormat="false" ht="15" hidden="false" customHeight="false" outlineLevel="0" collapsed="false">
      <c r="A388" s="19"/>
      <c r="B388" s="15"/>
      <c r="C388" s="20"/>
      <c r="D388" s="21" t="str">
        <f aca="false">IF(B388="","",IF(E388&lt;&gt;"",E388,H388))</f>
        <v/>
      </c>
      <c r="E388" s="15"/>
      <c r="F388" s="21" t="str">
        <f aca="false">IF(D388="","",IF(COUNTIF(Settings!$A$6:$A$13,D388)&gt;0,"Income",IF(COUNTIF(Settings!$A$32:$A$34,D388)&gt;0,"Saving","Spending")))</f>
        <v/>
      </c>
      <c r="G388" s="15"/>
      <c r="H388" s="22" t="str">
        <f aca="false">IF(B388="","",IF(OR(I388=0,INDEX(Settings!$F$6:$F$65,MAX(I388,1))=""),"Uncategorised",INDEX(Settings!$F$6:$F$65,I388)))</f>
        <v/>
      </c>
      <c r="I388" s="22" t="str">
        <f aca="false">IF(B388="","",SUMPRODUCT(MAX((Settings!$E$6:$E$65&lt;&gt;"")*ISNUMBER(SEARCH(Settings!$E$6:$E$65,B388))*(ROW(Settings!$E$6:$E$65)-5))))</f>
        <v/>
      </c>
    </row>
    <row r="389" customFormat="false" ht="15" hidden="false" customHeight="false" outlineLevel="0" collapsed="false">
      <c r="A389" s="19"/>
      <c r="B389" s="15"/>
      <c r="C389" s="20"/>
      <c r="D389" s="21" t="str">
        <f aca="false">IF(B389="","",IF(E389&lt;&gt;"",E389,H389))</f>
        <v/>
      </c>
      <c r="E389" s="15"/>
      <c r="F389" s="21" t="str">
        <f aca="false">IF(D389="","",IF(COUNTIF(Settings!$A$6:$A$13,D389)&gt;0,"Income",IF(COUNTIF(Settings!$A$32:$A$34,D389)&gt;0,"Saving","Spending")))</f>
        <v/>
      </c>
      <c r="G389" s="15"/>
      <c r="H389" s="22" t="str">
        <f aca="false">IF(B389="","",IF(OR(I389=0,INDEX(Settings!$F$6:$F$65,MAX(I389,1))=""),"Uncategorised",INDEX(Settings!$F$6:$F$65,I389)))</f>
        <v/>
      </c>
      <c r="I389" s="22" t="str">
        <f aca="false">IF(B389="","",SUMPRODUCT(MAX((Settings!$E$6:$E$65&lt;&gt;"")*ISNUMBER(SEARCH(Settings!$E$6:$E$65,B389))*(ROW(Settings!$E$6:$E$65)-5))))</f>
        <v/>
      </c>
    </row>
    <row r="390" customFormat="false" ht="15" hidden="false" customHeight="false" outlineLevel="0" collapsed="false">
      <c r="A390" s="19"/>
      <c r="B390" s="15"/>
      <c r="C390" s="20"/>
      <c r="D390" s="21" t="str">
        <f aca="false">IF(B390="","",IF(E390&lt;&gt;"",E390,H390))</f>
        <v/>
      </c>
      <c r="E390" s="15"/>
      <c r="F390" s="21" t="str">
        <f aca="false">IF(D390="","",IF(COUNTIF(Settings!$A$6:$A$13,D390)&gt;0,"Income",IF(COUNTIF(Settings!$A$32:$A$34,D390)&gt;0,"Saving","Spending")))</f>
        <v/>
      </c>
      <c r="G390" s="15"/>
      <c r="H390" s="22" t="str">
        <f aca="false">IF(B390="","",IF(OR(I390=0,INDEX(Settings!$F$6:$F$65,MAX(I390,1))=""),"Uncategorised",INDEX(Settings!$F$6:$F$65,I390)))</f>
        <v/>
      </c>
      <c r="I390" s="22" t="str">
        <f aca="false">IF(B390="","",SUMPRODUCT(MAX((Settings!$E$6:$E$65&lt;&gt;"")*ISNUMBER(SEARCH(Settings!$E$6:$E$65,B390))*(ROW(Settings!$E$6:$E$65)-5))))</f>
        <v/>
      </c>
    </row>
    <row r="391" customFormat="false" ht="15" hidden="false" customHeight="false" outlineLevel="0" collapsed="false">
      <c r="A391" s="19"/>
      <c r="B391" s="15"/>
      <c r="C391" s="20"/>
      <c r="D391" s="21" t="str">
        <f aca="false">IF(B391="","",IF(E391&lt;&gt;"",E391,H391))</f>
        <v/>
      </c>
      <c r="E391" s="15"/>
      <c r="F391" s="21" t="str">
        <f aca="false">IF(D391="","",IF(COUNTIF(Settings!$A$6:$A$13,D391)&gt;0,"Income",IF(COUNTIF(Settings!$A$32:$A$34,D391)&gt;0,"Saving","Spending")))</f>
        <v/>
      </c>
      <c r="G391" s="15"/>
      <c r="H391" s="22" t="str">
        <f aca="false">IF(B391="","",IF(OR(I391=0,INDEX(Settings!$F$6:$F$65,MAX(I391,1))=""),"Uncategorised",INDEX(Settings!$F$6:$F$65,I391)))</f>
        <v/>
      </c>
      <c r="I391" s="22" t="str">
        <f aca="false">IF(B391="","",SUMPRODUCT(MAX((Settings!$E$6:$E$65&lt;&gt;"")*ISNUMBER(SEARCH(Settings!$E$6:$E$65,B391))*(ROW(Settings!$E$6:$E$65)-5))))</f>
        <v/>
      </c>
    </row>
    <row r="392" customFormat="false" ht="15" hidden="false" customHeight="false" outlineLevel="0" collapsed="false">
      <c r="A392" s="19"/>
      <c r="B392" s="15"/>
      <c r="C392" s="20"/>
      <c r="D392" s="21" t="str">
        <f aca="false">IF(B392="","",IF(E392&lt;&gt;"",E392,H392))</f>
        <v/>
      </c>
      <c r="E392" s="15"/>
      <c r="F392" s="21" t="str">
        <f aca="false">IF(D392="","",IF(COUNTIF(Settings!$A$6:$A$13,D392)&gt;0,"Income",IF(COUNTIF(Settings!$A$32:$A$34,D392)&gt;0,"Saving","Spending")))</f>
        <v/>
      </c>
      <c r="G392" s="15"/>
      <c r="H392" s="22" t="str">
        <f aca="false">IF(B392="","",IF(OR(I392=0,INDEX(Settings!$F$6:$F$65,MAX(I392,1))=""),"Uncategorised",INDEX(Settings!$F$6:$F$65,I392)))</f>
        <v/>
      </c>
      <c r="I392" s="22" t="str">
        <f aca="false">IF(B392="","",SUMPRODUCT(MAX((Settings!$E$6:$E$65&lt;&gt;"")*ISNUMBER(SEARCH(Settings!$E$6:$E$65,B392))*(ROW(Settings!$E$6:$E$65)-5))))</f>
        <v/>
      </c>
    </row>
    <row r="393" customFormat="false" ht="15" hidden="false" customHeight="false" outlineLevel="0" collapsed="false">
      <c r="A393" s="19"/>
      <c r="B393" s="15"/>
      <c r="C393" s="20"/>
      <c r="D393" s="21" t="str">
        <f aca="false">IF(B393="","",IF(E393&lt;&gt;"",E393,H393))</f>
        <v/>
      </c>
      <c r="E393" s="15"/>
      <c r="F393" s="21" t="str">
        <f aca="false">IF(D393="","",IF(COUNTIF(Settings!$A$6:$A$13,D393)&gt;0,"Income",IF(COUNTIF(Settings!$A$32:$A$34,D393)&gt;0,"Saving","Spending")))</f>
        <v/>
      </c>
      <c r="G393" s="15"/>
      <c r="H393" s="22" t="str">
        <f aca="false">IF(B393="","",IF(OR(I393=0,INDEX(Settings!$F$6:$F$65,MAX(I393,1))=""),"Uncategorised",INDEX(Settings!$F$6:$F$65,I393)))</f>
        <v/>
      </c>
      <c r="I393" s="22" t="str">
        <f aca="false">IF(B393="","",SUMPRODUCT(MAX((Settings!$E$6:$E$65&lt;&gt;"")*ISNUMBER(SEARCH(Settings!$E$6:$E$65,B393))*(ROW(Settings!$E$6:$E$65)-5))))</f>
        <v/>
      </c>
    </row>
    <row r="394" customFormat="false" ht="15" hidden="false" customHeight="false" outlineLevel="0" collapsed="false">
      <c r="A394" s="19"/>
      <c r="B394" s="15"/>
      <c r="C394" s="20"/>
      <c r="D394" s="21" t="str">
        <f aca="false">IF(B394="","",IF(E394&lt;&gt;"",E394,H394))</f>
        <v/>
      </c>
      <c r="E394" s="15"/>
      <c r="F394" s="21" t="str">
        <f aca="false">IF(D394="","",IF(COUNTIF(Settings!$A$6:$A$13,D394)&gt;0,"Income",IF(COUNTIF(Settings!$A$32:$A$34,D394)&gt;0,"Saving","Spending")))</f>
        <v/>
      </c>
      <c r="G394" s="15"/>
      <c r="H394" s="22" t="str">
        <f aca="false">IF(B394="","",IF(OR(I394=0,INDEX(Settings!$F$6:$F$65,MAX(I394,1))=""),"Uncategorised",INDEX(Settings!$F$6:$F$65,I394)))</f>
        <v/>
      </c>
      <c r="I394" s="22" t="str">
        <f aca="false">IF(B394="","",SUMPRODUCT(MAX((Settings!$E$6:$E$65&lt;&gt;"")*ISNUMBER(SEARCH(Settings!$E$6:$E$65,B394))*(ROW(Settings!$E$6:$E$65)-5))))</f>
        <v/>
      </c>
    </row>
    <row r="395" customFormat="false" ht="15" hidden="false" customHeight="false" outlineLevel="0" collapsed="false">
      <c r="A395" s="19"/>
      <c r="B395" s="15"/>
      <c r="C395" s="20"/>
      <c r="D395" s="21" t="str">
        <f aca="false">IF(B395="","",IF(E395&lt;&gt;"",E395,H395))</f>
        <v/>
      </c>
      <c r="E395" s="15"/>
      <c r="F395" s="21" t="str">
        <f aca="false">IF(D395="","",IF(COUNTIF(Settings!$A$6:$A$13,D395)&gt;0,"Income",IF(COUNTIF(Settings!$A$32:$A$34,D395)&gt;0,"Saving","Spending")))</f>
        <v/>
      </c>
      <c r="G395" s="15"/>
      <c r="H395" s="22" t="str">
        <f aca="false">IF(B395="","",IF(OR(I395=0,INDEX(Settings!$F$6:$F$65,MAX(I395,1))=""),"Uncategorised",INDEX(Settings!$F$6:$F$65,I395)))</f>
        <v/>
      </c>
      <c r="I395" s="22" t="str">
        <f aca="false">IF(B395="","",SUMPRODUCT(MAX((Settings!$E$6:$E$65&lt;&gt;"")*ISNUMBER(SEARCH(Settings!$E$6:$E$65,B395))*(ROW(Settings!$E$6:$E$65)-5))))</f>
        <v/>
      </c>
    </row>
    <row r="396" customFormat="false" ht="15" hidden="false" customHeight="false" outlineLevel="0" collapsed="false">
      <c r="A396" s="19"/>
      <c r="B396" s="15"/>
      <c r="C396" s="20"/>
      <c r="D396" s="21" t="str">
        <f aca="false">IF(B396="","",IF(E396&lt;&gt;"",E396,H396))</f>
        <v/>
      </c>
      <c r="E396" s="15"/>
      <c r="F396" s="21" t="str">
        <f aca="false">IF(D396="","",IF(COUNTIF(Settings!$A$6:$A$13,D396)&gt;0,"Income",IF(COUNTIF(Settings!$A$32:$A$34,D396)&gt;0,"Saving","Spending")))</f>
        <v/>
      </c>
      <c r="G396" s="15"/>
      <c r="H396" s="22" t="str">
        <f aca="false">IF(B396="","",IF(OR(I396=0,INDEX(Settings!$F$6:$F$65,MAX(I396,1))=""),"Uncategorised",INDEX(Settings!$F$6:$F$65,I396)))</f>
        <v/>
      </c>
      <c r="I396" s="22" t="str">
        <f aca="false">IF(B396="","",SUMPRODUCT(MAX((Settings!$E$6:$E$65&lt;&gt;"")*ISNUMBER(SEARCH(Settings!$E$6:$E$65,B396))*(ROW(Settings!$E$6:$E$65)-5))))</f>
        <v/>
      </c>
    </row>
    <row r="397" customFormat="false" ht="15" hidden="false" customHeight="false" outlineLevel="0" collapsed="false">
      <c r="A397" s="19"/>
      <c r="B397" s="15"/>
      <c r="C397" s="20"/>
      <c r="D397" s="21" t="str">
        <f aca="false">IF(B397="","",IF(E397&lt;&gt;"",E397,H397))</f>
        <v/>
      </c>
      <c r="E397" s="15"/>
      <c r="F397" s="21" t="str">
        <f aca="false">IF(D397="","",IF(COUNTIF(Settings!$A$6:$A$13,D397)&gt;0,"Income",IF(COUNTIF(Settings!$A$32:$A$34,D397)&gt;0,"Saving","Spending")))</f>
        <v/>
      </c>
      <c r="G397" s="15"/>
      <c r="H397" s="22" t="str">
        <f aca="false">IF(B397="","",IF(OR(I397=0,INDEX(Settings!$F$6:$F$65,MAX(I397,1))=""),"Uncategorised",INDEX(Settings!$F$6:$F$65,I397)))</f>
        <v/>
      </c>
      <c r="I397" s="22" t="str">
        <f aca="false">IF(B397="","",SUMPRODUCT(MAX((Settings!$E$6:$E$65&lt;&gt;"")*ISNUMBER(SEARCH(Settings!$E$6:$E$65,B397))*(ROW(Settings!$E$6:$E$65)-5))))</f>
        <v/>
      </c>
    </row>
    <row r="398" customFormat="false" ht="15" hidden="false" customHeight="false" outlineLevel="0" collapsed="false">
      <c r="A398" s="19"/>
      <c r="B398" s="15"/>
      <c r="C398" s="20"/>
      <c r="D398" s="21" t="str">
        <f aca="false">IF(B398="","",IF(E398&lt;&gt;"",E398,H398))</f>
        <v/>
      </c>
      <c r="E398" s="15"/>
      <c r="F398" s="21" t="str">
        <f aca="false">IF(D398="","",IF(COUNTIF(Settings!$A$6:$A$13,D398)&gt;0,"Income",IF(COUNTIF(Settings!$A$32:$A$34,D398)&gt;0,"Saving","Spending")))</f>
        <v/>
      </c>
      <c r="G398" s="15"/>
      <c r="H398" s="22" t="str">
        <f aca="false">IF(B398="","",IF(OR(I398=0,INDEX(Settings!$F$6:$F$65,MAX(I398,1))=""),"Uncategorised",INDEX(Settings!$F$6:$F$65,I398)))</f>
        <v/>
      </c>
      <c r="I398" s="22" t="str">
        <f aca="false">IF(B398="","",SUMPRODUCT(MAX((Settings!$E$6:$E$65&lt;&gt;"")*ISNUMBER(SEARCH(Settings!$E$6:$E$65,B398))*(ROW(Settings!$E$6:$E$65)-5))))</f>
        <v/>
      </c>
    </row>
    <row r="399" customFormat="false" ht="15" hidden="false" customHeight="false" outlineLevel="0" collapsed="false">
      <c r="A399" s="19"/>
      <c r="B399" s="15"/>
      <c r="C399" s="20"/>
      <c r="D399" s="21" t="str">
        <f aca="false">IF(B399="","",IF(E399&lt;&gt;"",E399,H399))</f>
        <v/>
      </c>
      <c r="E399" s="15"/>
      <c r="F399" s="21" t="str">
        <f aca="false">IF(D399="","",IF(COUNTIF(Settings!$A$6:$A$13,D399)&gt;0,"Income",IF(COUNTIF(Settings!$A$32:$A$34,D399)&gt;0,"Saving","Spending")))</f>
        <v/>
      </c>
      <c r="G399" s="15"/>
      <c r="H399" s="22" t="str">
        <f aca="false">IF(B399="","",IF(OR(I399=0,INDEX(Settings!$F$6:$F$65,MAX(I399,1))=""),"Uncategorised",INDEX(Settings!$F$6:$F$65,I399)))</f>
        <v/>
      </c>
      <c r="I399" s="22" t="str">
        <f aca="false">IF(B399="","",SUMPRODUCT(MAX((Settings!$E$6:$E$65&lt;&gt;"")*ISNUMBER(SEARCH(Settings!$E$6:$E$65,B399))*(ROW(Settings!$E$6:$E$65)-5))))</f>
        <v/>
      </c>
    </row>
    <row r="400" customFormat="false" ht="15" hidden="false" customHeight="false" outlineLevel="0" collapsed="false">
      <c r="A400" s="19"/>
      <c r="B400" s="15"/>
      <c r="C400" s="20"/>
      <c r="D400" s="21" t="str">
        <f aca="false">IF(B400="","",IF(E400&lt;&gt;"",E400,H400))</f>
        <v/>
      </c>
      <c r="E400" s="15"/>
      <c r="F400" s="21" t="str">
        <f aca="false">IF(D400="","",IF(COUNTIF(Settings!$A$6:$A$13,D400)&gt;0,"Income",IF(COUNTIF(Settings!$A$32:$A$34,D400)&gt;0,"Saving","Spending")))</f>
        <v/>
      </c>
      <c r="G400" s="15"/>
      <c r="H400" s="22" t="str">
        <f aca="false">IF(B400="","",IF(OR(I400=0,INDEX(Settings!$F$6:$F$65,MAX(I400,1))=""),"Uncategorised",INDEX(Settings!$F$6:$F$65,I400)))</f>
        <v/>
      </c>
      <c r="I400" s="22" t="str">
        <f aca="false">IF(B400="","",SUMPRODUCT(MAX((Settings!$E$6:$E$65&lt;&gt;"")*ISNUMBER(SEARCH(Settings!$E$6:$E$65,B400))*(ROW(Settings!$E$6:$E$65)-5))))</f>
        <v/>
      </c>
    </row>
    <row r="401" customFormat="false" ht="15" hidden="false" customHeight="false" outlineLevel="0" collapsed="false">
      <c r="A401" s="19"/>
      <c r="B401" s="15"/>
      <c r="C401" s="20"/>
      <c r="D401" s="21" t="str">
        <f aca="false">IF(B401="","",IF(E401&lt;&gt;"",E401,H401))</f>
        <v/>
      </c>
      <c r="E401" s="15"/>
      <c r="F401" s="21" t="str">
        <f aca="false">IF(D401="","",IF(COUNTIF(Settings!$A$6:$A$13,D401)&gt;0,"Income",IF(COUNTIF(Settings!$A$32:$A$34,D401)&gt;0,"Saving","Spending")))</f>
        <v/>
      </c>
      <c r="G401" s="15"/>
      <c r="H401" s="22" t="str">
        <f aca="false">IF(B401="","",IF(OR(I401=0,INDEX(Settings!$F$6:$F$65,MAX(I401,1))=""),"Uncategorised",INDEX(Settings!$F$6:$F$65,I401)))</f>
        <v/>
      </c>
      <c r="I401" s="22" t="str">
        <f aca="false">IF(B401="","",SUMPRODUCT(MAX((Settings!$E$6:$E$65&lt;&gt;"")*ISNUMBER(SEARCH(Settings!$E$6:$E$65,B401))*(ROW(Settings!$E$6:$E$65)-5))))</f>
        <v/>
      </c>
    </row>
    <row r="402" customFormat="false" ht="15" hidden="false" customHeight="false" outlineLevel="0" collapsed="false">
      <c r="A402" s="19"/>
      <c r="B402" s="15"/>
      <c r="C402" s="20"/>
      <c r="D402" s="21" t="str">
        <f aca="false">IF(B402="","",IF(E402&lt;&gt;"",E402,H402))</f>
        <v/>
      </c>
      <c r="E402" s="15"/>
      <c r="F402" s="21" t="str">
        <f aca="false">IF(D402="","",IF(COUNTIF(Settings!$A$6:$A$13,D402)&gt;0,"Income",IF(COUNTIF(Settings!$A$32:$A$34,D402)&gt;0,"Saving","Spending")))</f>
        <v/>
      </c>
      <c r="G402" s="15"/>
      <c r="H402" s="22" t="str">
        <f aca="false">IF(B402="","",IF(OR(I402=0,INDEX(Settings!$F$6:$F$65,MAX(I402,1))=""),"Uncategorised",INDEX(Settings!$F$6:$F$65,I402)))</f>
        <v/>
      </c>
      <c r="I402" s="22" t="str">
        <f aca="false">IF(B402="","",SUMPRODUCT(MAX((Settings!$E$6:$E$65&lt;&gt;"")*ISNUMBER(SEARCH(Settings!$E$6:$E$65,B402))*(ROW(Settings!$E$6:$E$65)-5))))</f>
        <v/>
      </c>
    </row>
    <row r="403" customFormat="false" ht="15" hidden="false" customHeight="false" outlineLevel="0" collapsed="false">
      <c r="A403" s="19"/>
      <c r="B403" s="15"/>
      <c r="C403" s="20"/>
      <c r="D403" s="21" t="str">
        <f aca="false">IF(B403="","",IF(E403&lt;&gt;"",E403,H403))</f>
        <v/>
      </c>
      <c r="E403" s="15"/>
      <c r="F403" s="21" t="str">
        <f aca="false">IF(D403="","",IF(COUNTIF(Settings!$A$6:$A$13,D403)&gt;0,"Income",IF(COUNTIF(Settings!$A$32:$A$34,D403)&gt;0,"Saving","Spending")))</f>
        <v/>
      </c>
      <c r="G403" s="15"/>
      <c r="H403" s="22" t="str">
        <f aca="false">IF(B403="","",IF(OR(I403=0,INDEX(Settings!$F$6:$F$65,MAX(I403,1))=""),"Uncategorised",INDEX(Settings!$F$6:$F$65,I403)))</f>
        <v/>
      </c>
      <c r="I403" s="22" t="str">
        <f aca="false">IF(B403="","",SUMPRODUCT(MAX((Settings!$E$6:$E$65&lt;&gt;"")*ISNUMBER(SEARCH(Settings!$E$6:$E$65,B403))*(ROW(Settings!$E$6:$E$65)-5))))</f>
        <v/>
      </c>
    </row>
    <row r="404" customFormat="false" ht="15" hidden="false" customHeight="false" outlineLevel="0" collapsed="false">
      <c r="A404" s="19"/>
      <c r="B404" s="15"/>
      <c r="C404" s="20"/>
      <c r="D404" s="21" t="str">
        <f aca="false">IF(B404="","",IF(E404&lt;&gt;"",E404,H404))</f>
        <v/>
      </c>
      <c r="E404" s="15"/>
      <c r="F404" s="21" t="str">
        <f aca="false">IF(D404="","",IF(COUNTIF(Settings!$A$6:$A$13,D404)&gt;0,"Income",IF(COUNTIF(Settings!$A$32:$A$34,D404)&gt;0,"Saving","Spending")))</f>
        <v/>
      </c>
      <c r="G404" s="15"/>
      <c r="H404" s="22" t="str">
        <f aca="false">IF(B404="","",IF(OR(I404=0,INDEX(Settings!$F$6:$F$65,MAX(I404,1))=""),"Uncategorised",INDEX(Settings!$F$6:$F$65,I404)))</f>
        <v/>
      </c>
      <c r="I404" s="22" t="str">
        <f aca="false">IF(B404="","",SUMPRODUCT(MAX((Settings!$E$6:$E$65&lt;&gt;"")*ISNUMBER(SEARCH(Settings!$E$6:$E$65,B404))*(ROW(Settings!$E$6:$E$65)-5))))</f>
        <v/>
      </c>
    </row>
    <row r="405" customFormat="false" ht="15" hidden="false" customHeight="false" outlineLevel="0" collapsed="false">
      <c r="A405" s="19"/>
      <c r="B405" s="15"/>
      <c r="C405" s="20"/>
      <c r="D405" s="21" t="str">
        <f aca="false">IF(B405="","",IF(E405&lt;&gt;"",E405,H405))</f>
        <v/>
      </c>
      <c r="E405" s="15"/>
      <c r="F405" s="21" t="str">
        <f aca="false">IF(D405="","",IF(COUNTIF(Settings!$A$6:$A$13,D405)&gt;0,"Income",IF(COUNTIF(Settings!$A$32:$A$34,D405)&gt;0,"Saving","Spending")))</f>
        <v/>
      </c>
      <c r="G405" s="15"/>
      <c r="H405" s="22" t="str">
        <f aca="false">IF(B405="","",IF(OR(I405=0,INDEX(Settings!$F$6:$F$65,MAX(I405,1))=""),"Uncategorised",INDEX(Settings!$F$6:$F$65,I405)))</f>
        <v/>
      </c>
      <c r="I405" s="22" t="str">
        <f aca="false">IF(B405="","",SUMPRODUCT(MAX((Settings!$E$6:$E$65&lt;&gt;"")*ISNUMBER(SEARCH(Settings!$E$6:$E$65,B405))*(ROW(Settings!$E$6:$E$65)-5))))</f>
        <v/>
      </c>
    </row>
    <row r="406" customFormat="false" ht="15" hidden="false" customHeight="false" outlineLevel="0" collapsed="false">
      <c r="A406" s="19"/>
      <c r="B406" s="15"/>
      <c r="C406" s="20"/>
      <c r="D406" s="21" t="str">
        <f aca="false">IF(B406="","",IF(E406&lt;&gt;"",E406,H406))</f>
        <v/>
      </c>
      <c r="E406" s="15"/>
      <c r="F406" s="21" t="str">
        <f aca="false">IF(D406="","",IF(COUNTIF(Settings!$A$6:$A$13,D406)&gt;0,"Income",IF(COUNTIF(Settings!$A$32:$A$34,D406)&gt;0,"Saving","Spending")))</f>
        <v/>
      </c>
      <c r="G406" s="15"/>
      <c r="H406" s="22" t="str">
        <f aca="false">IF(B406="","",IF(OR(I406=0,INDEX(Settings!$F$6:$F$65,MAX(I406,1))=""),"Uncategorised",INDEX(Settings!$F$6:$F$65,I406)))</f>
        <v/>
      </c>
      <c r="I406" s="22" t="str">
        <f aca="false">IF(B406="","",SUMPRODUCT(MAX((Settings!$E$6:$E$65&lt;&gt;"")*ISNUMBER(SEARCH(Settings!$E$6:$E$65,B406))*(ROW(Settings!$E$6:$E$65)-5))))</f>
        <v/>
      </c>
    </row>
    <row r="407" customFormat="false" ht="15" hidden="false" customHeight="false" outlineLevel="0" collapsed="false">
      <c r="A407" s="19"/>
      <c r="B407" s="15"/>
      <c r="C407" s="20"/>
      <c r="D407" s="21" t="str">
        <f aca="false">IF(B407="","",IF(E407&lt;&gt;"",E407,H407))</f>
        <v/>
      </c>
      <c r="E407" s="15"/>
      <c r="F407" s="21" t="str">
        <f aca="false">IF(D407="","",IF(COUNTIF(Settings!$A$6:$A$13,D407)&gt;0,"Income",IF(COUNTIF(Settings!$A$32:$A$34,D407)&gt;0,"Saving","Spending")))</f>
        <v/>
      </c>
      <c r="G407" s="15"/>
      <c r="H407" s="22" t="str">
        <f aca="false">IF(B407="","",IF(OR(I407=0,INDEX(Settings!$F$6:$F$65,MAX(I407,1))=""),"Uncategorised",INDEX(Settings!$F$6:$F$65,I407)))</f>
        <v/>
      </c>
      <c r="I407" s="22" t="str">
        <f aca="false">IF(B407="","",SUMPRODUCT(MAX((Settings!$E$6:$E$65&lt;&gt;"")*ISNUMBER(SEARCH(Settings!$E$6:$E$65,B407))*(ROW(Settings!$E$6:$E$65)-5))))</f>
        <v/>
      </c>
    </row>
    <row r="408" customFormat="false" ht="15" hidden="false" customHeight="false" outlineLevel="0" collapsed="false">
      <c r="A408" s="19"/>
      <c r="B408" s="15"/>
      <c r="C408" s="20"/>
      <c r="D408" s="21" t="str">
        <f aca="false">IF(B408="","",IF(E408&lt;&gt;"",E408,H408))</f>
        <v/>
      </c>
      <c r="E408" s="15"/>
      <c r="F408" s="21" t="str">
        <f aca="false">IF(D408="","",IF(COUNTIF(Settings!$A$6:$A$13,D408)&gt;0,"Income",IF(COUNTIF(Settings!$A$32:$A$34,D408)&gt;0,"Saving","Spending")))</f>
        <v/>
      </c>
      <c r="G408" s="15"/>
      <c r="H408" s="22" t="str">
        <f aca="false">IF(B408="","",IF(OR(I408=0,INDEX(Settings!$F$6:$F$65,MAX(I408,1))=""),"Uncategorised",INDEX(Settings!$F$6:$F$65,I408)))</f>
        <v/>
      </c>
      <c r="I408" s="22" t="str">
        <f aca="false">IF(B408="","",SUMPRODUCT(MAX((Settings!$E$6:$E$65&lt;&gt;"")*ISNUMBER(SEARCH(Settings!$E$6:$E$65,B408))*(ROW(Settings!$E$6:$E$65)-5))))</f>
        <v/>
      </c>
    </row>
    <row r="409" customFormat="false" ht="15" hidden="false" customHeight="false" outlineLevel="0" collapsed="false">
      <c r="A409" s="19"/>
      <c r="B409" s="15"/>
      <c r="C409" s="20"/>
      <c r="D409" s="21" t="str">
        <f aca="false">IF(B409="","",IF(E409&lt;&gt;"",E409,H409))</f>
        <v/>
      </c>
      <c r="E409" s="15"/>
      <c r="F409" s="21" t="str">
        <f aca="false">IF(D409="","",IF(COUNTIF(Settings!$A$6:$A$13,D409)&gt;0,"Income",IF(COUNTIF(Settings!$A$32:$A$34,D409)&gt;0,"Saving","Spending")))</f>
        <v/>
      </c>
      <c r="G409" s="15"/>
      <c r="H409" s="22" t="str">
        <f aca="false">IF(B409="","",IF(OR(I409=0,INDEX(Settings!$F$6:$F$65,MAX(I409,1))=""),"Uncategorised",INDEX(Settings!$F$6:$F$65,I409)))</f>
        <v/>
      </c>
      <c r="I409" s="22" t="str">
        <f aca="false">IF(B409="","",SUMPRODUCT(MAX((Settings!$E$6:$E$65&lt;&gt;"")*ISNUMBER(SEARCH(Settings!$E$6:$E$65,B409))*(ROW(Settings!$E$6:$E$65)-5))))</f>
        <v/>
      </c>
    </row>
    <row r="410" customFormat="false" ht="15" hidden="false" customHeight="false" outlineLevel="0" collapsed="false">
      <c r="A410" s="19"/>
      <c r="B410" s="15"/>
      <c r="C410" s="20"/>
      <c r="D410" s="21" t="str">
        <f aca="false">IF(B410="","",IF(E410&lt;&gt;"",E410,H410))</f>
        <v/>
      </c>
      <c r="E410" s="15"/>
      <c r="F410" s="21" t="str">
        <f aca="false">IF(D410="","",IF(COUNTIF(Settings!$A$6:$A$13,D410)&gt;0,"Income",IF(COUNTIF(Settings!$A$32:$A$34,D410)&gt;0,"Saving","Spending")))</f>
        <v/>
      </c>
      <c r="G410" s="15"/>
      <c r="H410" s="22" t="str">
        <f aca="false">IF(B410="","",IF(OR(I410=0,INDEX(Settings!$F$6:$F$65,MAX(I410,1))=""),"Uncategorised",INDEX(Settings!$F$6:$F$65,I410)))</f>
        <v/>
      </c>
      <c r="I410" s="22" t="str">
        <f aca="false">IF(B410="","",SUMPRODUCT(MAX((Settings!$E$6:$E$65&lt;&gt;"")*ISNUMBER(SEARCH(Settings!$E$6:$E$65,B410))*(ROW(Settings!$E$6:$E$65)-5))))</f>
        <v/>
      </c>
    </row>
    <row r="411" customFormat="false" ht="15" hidden="false" customHeight="false" outlineLevel="0" collapsed="false">
      <c r="A411" s="19"/>
      <c r="B411" s="15"/>
      <c r="C411" s="20"/>
      <c r="D411" s="21" t="str">
        <f aca="false">IF(B411="","",IF(E411&lt;&gt;"",E411,H411))</f>
        <v/>
      </c>
      <c r="E411" s="15"/>
      <c r="F411" s="21" t="str">
        <f aca="false">IF(D411="","",IF(COUNTIF(Settings!$A$6:$A$13,D411)&gt;0,"Income",IF(COUNTIF(Settings!$A$32:$A$34,D411)&gt;0,"Saving","Spending")))</f>
        <v/>
      </c>
      <c r="G411" s="15"/>
      <c r="H411" s="22" t="str">
        <f aca="false">IF(B411="","",IF(OR(I411=0,INDEX(Settings!$F$6:$F$65,MAX(I411,1))=""),"Uncategorised",INDEX(Settings!$F$6:$F$65,I411)))</f>
        <v/>
      </c>
      <c r="I411" s="22" t="str">
        <f aca="false">IF(B411="","",SUMPRODUCT(MAX((Settings!$E$6:$E$65&lt;&gt;"")*ISNUMBER(SEARCH(Settings!$E$6:$E$65,B411))*(ROW(Settings!$E$6:$E$65)-5))))</f>
        <v/>
      </c>
    </row>
    <row r="412" customFormat="false" ht="15" hidden="false" customHeight="false" outlineLevel="0" collapsed="false">
      <c r="A412" s="19"/>
      <c r="B412" s="15"/>
      <c r="C412" s="20"/>
      <c r="D412" s="21" t="str">
        <f aca="false">IF(B412="","",IF(E412&lt;&gt;"",E412,H412))</f>
        <v/>
      </c>
      <c r="E412" s="15"/>
      <c r="F412" s="21" t="str">
        <f aca="false">IF(D412="","",IF(COUNTIF(Settings!$A$6:$A$13,D412)&gt;0,"Income",IF(COUNTIF(Settings!$A$32:$A$34,D412)&gt;0,"Saving","Spending")))</f>
        <v/>
      </c>
      <c r="G412" s="15"/>
      <c r="H412" s="22" t="str">
        <f aca="false">IF(B412="","",IF(OR(I412=0,INDEX(Settings!$F$6:$F$65,MAX(I412,1))=""),"Uncategorised",INDEX(Settings!$F$6:$F$65,I412)))</f>
        <v/>
      </c>
      <c r="I412" s="22" t="str">
        <f aca="false">IF(B412="","",SUMPRODUCT(MAX((Settings!$E$6:$E$65&lt;&gt;"")*ISNUMBER(SEARCH(Settings!$E$6:$E$65,B412))*(ROW(Settings!$E$6:$E$65)-5))))</f>
        <v/>
      </c>
    </row>
    <row r="413" customFormat="false" ht="15" hidden="false" customHeight="false" outlineLevel="0" collapsed="false">
      <c r="A413" s="19"/>
      <c r="B413" s="15"/>
      <c r="C413" s="20"/>
      <c r="D413" s="21" t="str">
        <f aca="false">IF(B413="","",IF(E413&lt;&gt;"",E413,H413))</f>
        <v/>
      </c>
      <c r="E413" s="15"/>
      <c r="F413" s="21" t="str">
        <f aca="false">IF(D413="","",IF(COUNTIF(Settings!$A$6:$A$13,D413)&gt;0,"Income",IF(COUNTIF(Settings!$A$32:$A$34,D413)&gt;0,"Saving","Spending")))</f>
        <v/>
      </c>
      <c r="G413" s="15"/>
      <c r="H413" s="22" t="str">
        <f aca="false">IF(B413="","",IF(OR(I413=0,INDEX(Settings!$F$6:$F$65,MAX(I413,1))=""),"Uncategorised",INDEX(Settings!$F$6:$F$65,I413)))</f>
        <v/>
      </c>
      <c r="I413" s="22" t="str">
        <f aca="false">IF(B413="","",SUMPRODUCT(MAX((Settings!$E$6:$E$65&lt;&gt;"")*ISNUMBER(SEARCH(Settings!$E$6:$E$65,B413))*(ROW(Settings!$E$6:$E$65)-5))))</f>
        <v/>
      </c>
    </row>
    <row r="414" customFormat="false" ht="15" hidden="false" customHeight="false" outlineLevel="0" collapsed="false">
      <c r="A414" s="19"/>
      <c r="B414" s="15"/>
      <c r="C414" s="20"/>
      <c r="D414" s="21" t="str">
        <f aca="false">IF(B414="","",IF(E414&lt;&gt;"",E414,H414))</f>
        <v/>
      </c>
      <c r="E414" s="15"/>
      <c r="F414" s="21" t="str">
        <f aca="false">IF(D414="","",IF(COUNTIF(Settings!$A$6:$A$13,D414)&gt;0,"Income",IF(COUNTIF(Settings!$A$32:$A$34,D414)&gt;0,"Saving","Spending")))</f>
        <v/>
      </c>
      <c r="G414" s="15"/>
      <c r="H414" s="22" t="str">
        <f aca="false">IF(B414="","",IF(OR(I414=0,INDEX(Settings!$F$6:$F$65,MAX(I414,1))=""),"Uncategorised",INDEX(Settings!$F$6:$F$65,I414)))</f>
        <v/>
      </c>
      <c r="I414" s="22" t="str">
        <f aca="false">IF(B414="","",SUMPRODUCT(MAX((Settings!$E$6:$E$65&lt;&gt;"")*ISNUMBER(SEARCH(Settings!$E$6:$E$65,B414))*(ROW(Settings!$E$6:$E$65)-5))))</f>
        <v/>
      </c>
    </row>
    <row r="415" customFormat="false" ht="15" hidden="false" customHeight="false" outlineLevel="0" collapsed="false">
      <c r="A415" s="19"/>
      <c r="B415" s="15"/>
      <c r="C415" s="20"/>
      <c r="D415" s="21" t="str">
        <f aca="false">IF(B415="","",IF(E415&lt;&gt;"",E415,H415))</f>
        <v/>
      </c>
      <c r="E415" s="15"/>
      <c r="F415" s="21" t="str">
        <f aca="false">IF(D415="","",IF(COUNTIF(Settings!$A$6:$A$13,D415)&gt;0,"Income",IF(COUNTIF(Settings!$A$32:$A$34,D415)&gt;0,"Saving","Spending")))</f>
        <v/>
      </c>
      <c r="G415" s="15"/>
      <c r="H415" s="22" t="str">
        <f aca="false">IF(B415="","",IF(OR(I415=0,INDEX(Settings!$F$6:$F$65,MAX(I415,1))=""),"Uncategorised",INDEX(Settings!$F$6:$F$65,I415)))</f>
        <v/>
      </c>
      <c r="I415" s="22" t="str">
        <f aca="false">IF(B415="","",SUMPRODUCT(MAX((Settings!$E$6:$E$65&lt;&gt;"")*ISNUMBER(SEARCH(Settings!$E$6:$E$65,B415))*(ROW(Settings!$E$6:$E$65)-5))))</f>
        <v/>
      </c>
    </row>
    <row r="416" customFormat="false" ht="15" hidden="false" customHeight="false" outlineLevel="0" collapsed="false">
      <c r="A416" s="19"/>
      <c r="B416" s="15"/>
      <c r="C416" s="20"/>
      <c r="D416" s="21" t="str">
        <f aca="false">IF(B416="","",IF(E416&lt;&gt;"",E416,H416))</f>
        <v/>
      </c>
      <c r="E416" s="15"/>
      <c r="F416" s="21" t="str">
        <f aca="false">IF(D416="","",IF(COUNTIF(Settings!$A$6:$A$13,D416)&gt;0,"Income",IF(COUNTIF(Settings!$A$32:$A$34,D416)&gt;0,"Saving","Spending")))</f>
        <v/>
      </c>
      <c r="G416" s="15"/>
      <c r="H416" s="22" t="str">
        <f aca="false">IF(B416="","",IF(OR(I416=0,INDEX(Settings!$F$6:$F$65,MAX(I416,1))=""),"Uncategorised",INDEX(Settings!$F$6:$F$65,I416)))</f>
        <v/>
      </c>
      <c r="I416" s="22" t="str">
        <f aca="false">IF(B416="","",SUMPRODUCT(MAX((Settings!$E$6:$E$65&lt;&gt;"")*ISNUMBER(SEARCH(Settings!$E$6:$E$65,B416))*(ROW(Settings!$E$6:$E$65)-5))))</f>
        <v/>
      </c>
    </row>
    <row r="417" customFormat="false" ht="15" hidden="false" customHeight="false" outlineLevel="0" collapsed="false">
      <c r="A417" s="19"/>
      <c r="B417" s="15"/>
      <c r="C417" s="20"/>
      <c r="D417" s="21" t="str">
        <f aca="false">IF(B417="","",IF(E417&lt;&gt;"",E417,H417))</f>
        <v/>
      </c>
      <c r="E417" s="15"/>
      <c r="F417" s="21" t="str">
        <f aca="false">IF(D417="","",IF(COUNTIF(Settings!$A$6:$A$13,D417)&gt;0,"Income",IF(COUNTIF(Settings!$A$32:$A$34,D417)&gt;0,"Saving","Spending")))</f>
        <v/>
      </c>
      <c r="G417" s="15"/>
      <c r="H417" s="22" t="str">
        <f aca="false">IF(B417="","",IF(OR(I417=0,INDEX(Settings!$F$6:$F$65,MAX(I417,1))=""),"Uncategorised",INDEX(Settings!$F$6:$F$65,I417)))</f>
        <v/>
      </c>
      <c r="I417" s="22" t="str">
        <f aca="false">IF(B417="","",SUMPRODUCT(MAX((Settings!$E$6:$E$65&lt;&gt;"")*ISNUMBER(SEARCH(Settings!$E$6:$E$65,B417))*(ROW(Settings!$E$6:$E$65)-5))))</f>
        <v/>
      </c>
    </row>
    <row r="418" customFormat="false" ht="15" hidden="false" customHeight="false" outlineLevel="0" collapsed="false">
      <c r="A418" s="19"/>
      <c r="B418" s="15"/>
      <c r="C418" s="20"/>
      <c r="D418" s="21" t="str">
        <f aca="false">IF(B418="","",IF(E418&lt;&gt;"",E418,H418))</f>
        <v/>
      </c>
      <c r="E418" s="15"/>
      <c r="F418" s="21" t="str">
        <f aca="false">IF(D418="","",IF(COUNTIF(Settings!$A$6:$A$13,D418)&gt;0,"Income",IF(COUNTIF(Settings!$A$32:$A$34,D418)&gt;0,"Saving","Spending")))</f>
        <v/>
      </c>
      <c r="G418" s="15"/>
      <c r="H418" s="22" t="str">
        <f aca="false">IF(B418="","",IF(OR(I418=0,INDEX(Settings!$F$6:$F$65,MAX(I418,1))=""),"Uncategorised",INDEX(Settings!$F$6:$F$65,I418)))</f>
        <v/>
      </c>
      <c r="I418" s="22" t="str">
        <f aca="false">IF(B418="","",SUMPRODUCT(MAX((Settings!$E$6:$E$65&lt;&gt;"")*ISNUMBER(SEARCH(Settings!$E$6:$E$65,B418))*(ROW(Settings!$E$6:$E$65)-5))))</f>
        <v/>
      </c>
    </row>
    <row r="419" customFormat="false" ht="15" hidden="false" customHeight="false" outlineLevel="0" collapsed="false">
      <c r="A419" s="19"/>
      <c r="B419" s="15"/>
      <c r="C419" s="20"/>
      <c r="D419" s="21" t="str">
        <f aca="false">IF(B419="","",IF(E419&lt;&gt;"",E419,H419))</f>
        <v/>
      </c>
      <c r="E419" s="15"/>
      <c r="F419" s="21" t="str">
        <f aca="false">IF(D419="","",IF(COUNTIF(Settings!$A$6:$A$13,D419)&gt;0,"Income",IF(COUNTIF(Settings!$A$32:$A$34,D419)&gt;0,"Saving","Spending")))</f>
        <v/>
      </c>
      <c r="G419" s="15"/>
      <c r="H419" s="22" t="str">
        <f aca="false">IF(B419="","",IF(OR(I419=0,INDEX(Settings!$F$6:$F$65,MAX(I419,1))=""),"Uncategorised",INDEX(Settings!$F$6:$F$65,I419)))</f>
        <v/>
      </c>
      <c r="I419" s="22" t="str">
        <f aca="false">IF(B419="","",SUMPRODUCT(MAX((Settings!$E$6:$E$65&lt;&gt;"")*ISNUMBER(SEARCH(Settings!$E$6:$E$65,B419))*(ROW(Settings!$E$6:$E$65)-5))))</f>
        <v/>
      </c>
    </row>
    <row r="420" customFormat="false" ht="15" hidden="false" customHeight="false" outlineLevel="0" collapsed="false">
      <c r="A420" s="19"/>
      <c r="B420" s="15"/>
      <c r="C420" s="20"/>
      <c r="D420" s="21" t="str">
        <f aca="false">IF(B420="","",IF(E420&lt;&gt;"",E420,H420))</f>
        <v/>
      </c>
      <c r="E420" s="15"/>
      <c r="F420" s="21" t="str">
        <f aca="false">IF(D420="","",IF(COUNTIF(Settings!$A$6:$A$13,D420)&gt;0,"Income",IF(COUNTIF(Settings!$A$32:$A$34,D420)&gt;0,"Saving","Spending")))</f>
        <v/>
      </c>
      <c r="G420" s="15"/>
      <c r="H420" s="22" t="str">
        <f aca="false">IF(B420="","",IF(OR(I420=0,INDEX(Settings!$F$6:$F$65,MAX(I420,1))=""),"Uncategorised",INDEX(Settings!$F$6:$F$65,I420)))</f>
        <v/>
      </c>
      <c r="I420" s="22" t="str">
        <f aca="false">IF(B420="","",SUMPRODUCT(MAX((Settings!$E$6:$E$65&lt;&gt;"")*ISNUMBER(SEARCH(Settings!$E$6:$E$65,B420))*(ROW(Settings!$E$6:$E$65)-5))))</f>
        <v/>
      </c>
    </row>
    <row r="421" customFormat="false" ht="15" hidden="false" customHeight="false" outlineLevel="0" collapsed="false">
      <c r="A421" s="19"/>
      <c r="B421" s="15"/>
      <c r="C421" s="20"/>
      <c r="D421" s="21" t="str">
        <f aca="false">IF(B421="","",IF(E421&lt;&gt;"",E421,H421))</f>
        <v/>
      </c>
      <c r="E421" s="15"/>
      <c r="F421" s="21" t="str">
        <f aca="false">IF(D421="","",IF(COUNTIF(Settings!$A$6:$A$13,D421)&gt;0,"Income",IF(COUNTIF(Settings!$A$32:$A$34,D421)&gt;0,"Saving","Spending")))</f>
        <v/>
      </c>
      <c r="G421" s="15"/>
      <c r="H421" s="22" t="str">
        <f aca="false">IF(B421="","",IF(OR(I421=0,INDEX(Settings!$F$6:$F$65,MAX(I421,1))=""),"Uncategorised",INDEX(Settings!$F$6:$F$65,I421)))</f>
        <v/>
      </c>
      <c r="I421" s="22" t="str">
        <f aca="false">IF(B421="","",SUMPRODUCT(MAX((Settings!$E$6:$E$65&lt;&gt;"")*ISNUMBER(SEARCH(Settings!$E$6:$E$65,B421))*(ROW(Settings!$E$6:$E$65)-5))))</f>
        <v/>
      </c>
    </row>
    <row r="422" customFormat="false" ht="15" hidden="false" customHeight="false" outlineLevel="0" collapsed="false">
      <c r="A422" s="19"/>
      <c r="B422" s="15"/>
      <c r="C422" s="20"/>
      <c r="D422" s="21" t="str">
        <f aca="false">IF(B422="","",IF(E422&lt;&gt;"",E422,H422))</f>
        <v/>
      </c>
      <c r="E422" s="15"/>
      <c r="F422" s="21" t="str">
        <f aca="false">IF(D422="","",IF(COUNTIF(Settings!$A$6:$A$13,D422)&gt;0,"Income",IF(COUNTIF(Settings!$A$32:$A$34,D422)&gt;0,"Saving","Spending")))</f>
        <v/>
      </c>
      <c r="G422" s="15"/>
      <c r="H422" s="22" t="str">
        <f aca="false">IF(B422="","",IF(OR(I422=0,INDEX(Settings!$F$6:$F$65,MAX(I422,1))=""),"Uncategorised",INDEX(Settings!$F$6:$F$65,I422)))</f>
        <v/>
      </c>
      <c r="I422" s="22" t="str">
        <f aca="false">IF(B422="","",SUMPRODUCT(MAX((Settings!$E$6:$E$65&lt;&gt;"")*ISNUMBER(SEARCH(Settings!$E$6:$E$65,B422))*(ROW(Settings!$E$6:$E$65)-5))))</f>
        <v/>
      </c>
    </row>
    <row r="423" customFormat="false" ht="15" hidden="false" customHeight="false" outlineLevel="0" collapsed="false">
      <c r="A423" s="19"/>
      <c r="B423" s="15"/>
      <c r="C423" s="20"/>
      <c r="D423" s="21" t="str">
        <f aca="false">IF(B423="","",IF(E423&lt;&gt;"",E423,H423))</f>
        <v/>
      </c>
      <c r="E423" s="15"/>
      <c r="F423" s="21" t="str">
        <f aca="false">IF(D423="","",IF(COUNTIF(Settings!$A$6:$A$13,D423)&gt;0,"Income",IF(COUNTIF(Settings!$A$32:$A$34,D423)&gt;0,"Saving","Spending")))</f>
        <v/>
      </c>
      <c r="G423" s="15"/>
      <c r="H423" s="22" t="str">
        <f aca="false">IF(B423="","",IF(OR(I423=0,INDEX(Settings!$F$6:$F$65,MAX(I423,1))=""),"Uncategorised",INDEX(Settings!$F$6:$F$65,I423)))</f>
        <v/>
      </c>
      <c r="I423" s="22" t="str">
        <f aca="false">IF(B423="","",SUMPRODUCT(MAX((Settings!$E$6:$E$65&lt;&gt;"")*ISNUMBER(SEARCH(Settings!$E$6:$E$65,B423))*(ROW(Settings!$E$6:$E$65)-5))))</f>
        <v/>
      </c>
    </row>
    <row r="424" customFormat="false" ht="15" hidden="false" customHeight="false" outlineLevel="0" collapsed="false">
      <c r="A424" s="19"/>
      <c r="B424" s="15"/>
      <c r="C424" s="20"/>
      <c r="D424" s="21" t="str">
        <f aca="false">IF(B424="","",IF(E424&lt;&gt;"",E424,H424))</f>
        <v/>
      </c>
      <c r="E424" s="15"/>
      <c r="F424" s="21" t="str">
        <f aca="false">IF(D424="","",IF(COUNTIF(Settings!$A$6:$A$13,D424)&gt;0,"Income",IF(COUNTIF(Settings!$A$32:$A$34,D424)&gt;0,"Saving","Spending")))</f>
        <v/>
      </c>
      <c r="G424" s="15"/>
      <c r="H424" s="22" t="str">
        <f aca="false">IF(B424="","",IF(OR(I424=0,INDEX(Settings!$F$6:$F$65,MAX(I424,1))=""),"Uncategorised",INDEX(Settings!$F$6:$F$65,I424)))</f>
        <v/>
      </c>
      <c r="I424" s="22" t="str">
        <f aca="false">IF(B424="","",SUMPRODUCT(MAX((Settings!$E$6:$E$65&lt;&gt;"")*ISNUMBER(SEARCH(Settings!$E$6:$E$65,B424))*(ROW(Settings!$E$6:$E$65)-5))))</f>
        <v/>
      </c>
    </row>
    <row r="425" customFormat="false" ht="15" hidden="false" customHeight="false" outlineLevel="0" collapsed="false">
      <c r="A425" s="19"/>
      <c r="B425" s="15"/>
      <c r="C425" s="20"/>
      <c r="D425" s="21" t="str">
        <f aca="false">IF(B425="","",IF(E425&lt;&gt;"",E425,H425))</f>
        <v/>
      </c>
      <c r="E425" s="15"/>
      <c r="F425" s="21" t="str">
        <f aca="false">IF(D425="","",IF(COUNTIF(Settings!$A$6:$A$13,D425)&gt;0,"Income",IF(COUNTIF(Settings!$A$32:$A$34,D425)&gt;0,"Saving","Spending")))</f>
        <v/>
      </c>
      <c r="G425" s="15"/>
      <c r="H425" s="22" t="str">
        <f aca="false">IF(B425="","",IF(OR(I425=0,INDEX(Settings!$F$6:$F$65,MAX(I425,1))=""),"Uncategorised",INDEX(Settings!$F$6:$F$65,I425)))</f>
        <v/>
      </c>
      <c r="I425" s="22" t="str">
        <f aca="false">IF(B425="","",SUMPRODUCT(MAX((Settings!$E$6:$E$65&lt;&gt;"")*ISNUMBER(SEARCH(Settings!$E$6:$E$65,B425))*(ROW(Settings!$E$6:$E$65)-5))))</f>
        <v/>
      </c>
    </row>
    <row r="426" customFormat="false" ht="15" hidden="false" customHeight="false" outlineLevel="0" collapsed="false">
      <c r="A426" s="19"/>
      <c r="B426" s="15"/>
      <c r="C426" s="20"/>
      <c r="D426" s="21" t="str">
        <f aca="false">IF(B426="","",IF(E426&lt;&gt;"",E426,H426))</f>
        <v/>
      </c>
      <c r="E426" s="15"/>
      <c r="F426" s="21" t="str">
        <f aca="false">IF(D426="","",IF(COUNTIF(Settings!$A$6:$A$13,D426)&gt;0,"Income",IF(COUNTIF(Settings!$A$32:$A$34,D426)&gt;0,"Saving","Spending")))</f>
        <v/>
      </c>
      <c r="G426" s="15"/>
      <c r="H426" s="22" t="str">
        <f aca="false">IF(B426="","",IF(OR(I426=0,INDEX(Settings!$F$6:$F$65,MAX(I426,1))=""),"Uncategorised",INDEX(Settings!$F$6:$F$65,I426)))</f>
        <v/>
      </c>
      <c r="I426" s="22" t="str">
        <f aca="false">IF(B426="","",SUMPRODUCT(MAX((Settings!$E$6:$E$65&lt;&gt;"")*ISNUMBER(SEARCH(Settings!$E$6:$E$65,B426))*(ROW(Settings!$E$6:$E$65)-5))))</f>
        <v/>
      </c>
    </row>
    <row r="427" customFormat="false" ht="15" hidden="false" customHeight="false" outlineLevel="0" collapsed="false">
      <c r="A427" s="19"/>
      <c r="B427" s="15"/>
      <c r="C427" s="20"/>
      <c r="D427" s="21" t="str">
        <f aca="false">IF(B427="","",IF(E427&lt;&gt;"",E427,H427))</f>
        <v/>
      </c>
      <c r="E427" s="15"/>
      <c r="F427" s="21" t="str">
        <f aca="false">IF(D427="","",IF(COUNTIF(Settings!$A$6:$A$13,D427)&gt;0,"Income",IF(COUNTIF(Settings!$A$32:$A$34,D427)&gt;0,"Saving","Spending")))</f>
        <v/>
      </c>
      <c r="G427" s="15"/>
      <c r="H427" s="22" t="str">
        <f aca="false">IF(B427="","",IF(OR(I427=0,INDEX(Settings!$F$6:$F$65,MAX(I427,1))=""),"Uncategorised",INDEX(Settings!$F$6:$F$65,I427)))</f>
        <v/>
      </c>
      <c r="I427" s="22" t="str">
        <f aca="false">IF(B427="","",SUMPRODUCT(MAX((Settings!$E$6:$E$65&lt;&gt;"")*ISNUMBER(SEARCH(Settings!$E$6:$E$65,B427))*(ROW(Settings!$E$6:$E$65)-5))))</f>
        <v/>
      </c>
    </row>
    <row r="428" customFormat="false" ht="15" hidden="false" customHeight="false" outlineLevel="0" collapsed="false">
      <c r="A428" s="19"/>
      <c r="B428" s="15"/>
      <c r="C428" s="20"/>
      <c r="D428" s="21" t="str">
        <f aca="false">IF(B428="","",IF(E428&lt;&gt;"",E428,H428))</f>
        <v/>
      </c>
      <c r="E428" s="15"/>
      <c r="F428" s="21" t="str">
        <f aca="false">IF(D428="","",IF(COUNTIF(Settings!$A$6:$A$13,D428)&gt;0,"Income",IF(COUNTIF(Settings!$A$32:$A$34,D428)&gt;0,"Saving","Spending")))</f>
        <v/>
      </c>
      <c r="G428" s="15"/>
      <c r="H428" s="22" t="str">
        <f aca="false">IF(B428="","",IF(OR(I428=0,INDEX(Settings!$F$6:$F$65,MAX(I428,1))=""),"Uncategorised",INDEX(Settings!$F$6:$F$65,I428)))</f>
        <v/>
      </c>
      <c r="I428" s="22" t="str">
        <f aca="false">IF(B428="","",SUMPRODUCT(MAX((Settings!$E$6:$E$65&lt;&gt;"")*ISNUMBER(SEARCH(Settings!$E$6:$E$65,B428))*(ROW(Settings!$E$6:$E$65)-5))))</f>
        <v/>
      </c>
    </row>
    <row r="429" customFormat="false" ht="15" hidden="false" customHeight="false" outlineLevel="0" collapsed="false">
      <c r="A429" s="19"/>
      <c r="B429" s="15"/>
      <c r="C429" s="20"/>
      <c r="D429" s="21" t="str">
        <f aca="false">IF(B429="","",IF(E429&lt;&gt;"",E429,H429))</f>
        <v/>
      </c>
      <c r="E429" s="15"/>
      <c r="F429" s="21" t="str">
        <f aca="false">IF(D429="","",IF(COUNTIF(Settings!$A$6:$A$13,D429)&gt;0,"Income",IF(COUNTIF(Settings!$A$32:$A$34,D429)&gt;0,"Saving","Spending")))</f>
        <v/>
      </c>
      <c r="G429" s="15"/>
      <c r="H429" s="22" t="str">
        <f aca="false">IF(B429="","",IF(OR(I429=0,INDEX(Settings!$F$6:$F$65,MAX(I429,1))=""),"Uncategorised",INDEX(Settings!$F$6:$F$65,I429)))</f>
        <v/>
      </c>
      <c r="I429" s="22" t="str">
        <f aca="false">IF(B429="","",SUMPRODUCT(MAX((Settings!$E$6:$E$65&lt;&gt;"")*ISNUMBER(SEARCH(Settings!$E$6:$E$65,B429))*(ROW(Settings!$E$6:$E$65)-5))))</f>
        <v/>
      </c>
    </row>
    <row r="430" customFormat="false" ht="15" hidden="false" customHeight="false" outlineLevel="0" collapsed="false">
      <c r="A430" s="19"/>
      <c r="B430" s="15"/>
      <c r="C430" s="20"/>
      <c r="D430" s="21" t="str">
        <f aca="false">IF(B430="","",IF(E430&lt;&gt;"",E430,H430))</f>
        <v/>
      </c>
      <c r="E430" s="15"/>
      <c r="F430" s="21" t="str">
        <f aca="false">IF(D430="","",IF(COUNTIF(Settings!$A$6:$A$13,D430)&gt;0,"Income",IF(COUNTIF(Settings!$A$32:$A$34,D430)&gt;0,"Saving","Spending")))</f>
        <v/>
      </c>
      <c r="G430" s="15"/>
      <c r="H430" s="22" t="str">
        <f aca="false">IF(B430="","",IF(OR(I430=0,INDEX(Settings!$F$6:$F$65,MAX(I430,1))=""),"Uncategorised",INDEX(Settings!$F$6:$F$65,I430)))</f>
        <v/>
      </c>
      <c r="I430" s="22" t="str">
        <f aca="false">IF(B430="","",SUMPRODUCT(MAX((Settings!$E$6:$E$65&lt;&gt;"")*ISNUMBER(SEARCH(Settings!$E$6:$E$65,B430))*(ROW(Settings!$E$6:$E$65)-5))))</f>
        <v/>
      </c>
    </row>
    <row r="431" customFormat="false" ht="15" hidden="false" customHeight="false" outlineLevel="0" collapsed="false">
      <c r="A431" s="19"/>
      <c r="B431" s="15"/>
      <c r="C431" s="20"/>
      <c r="D431" s="21" t="str">
        <f aca="false">IF(B431="","",IF(E431&lt;&gt;"",E431,H431))</f>
        <v/>
      </c>
      <c r="E431" s="15"/>
      <c r="F431" s="21" t="str">
        <f aca="false">IF(D431="","",IF(COUNTIF(Settings!$A$6:$A$13,D431)&gt;0,"Income",IF(COUNTIF(Settings!$A$32:$A$34,D431)&gt;0,"Saving","Spending")))</f>
        <v/>
      </c>
      <c r="G431" s="15"/>
      <c r="H431" s="22" t="str">
        <f aca="false">IF(B431="","",IF(OR(I431=0,INDEX(Settings!$F$6:$F$65,MAX(I431,1))=""),"Uncategorised",INDEX(Settings!$F$6:$F$65,I431)))</f>
        <v/>
      </c>
      <c r="I431" s="22" t="str">
        <f aca="false">IF(B431="","",SUMPRODUCT(MAX((Settings!$E$6:$E$65&lt;&gt;"")*ISNUMBER(SEARCH(Settings!$E$6:$E$65,B431))*(ROW(Settings!$E$6:$E$65)-5))))</f>
        <v/>
      </c>
    </row>
    <row r="432" customFormat="false" ht="15" hidden="false" customHeight="false" outlineLevel="0" collapsed="false">
      <c r="A432" s="19"/>
      <c r="B432" s="15"/>
      <c r="C432" s="20"/>
      <c r="D432" s="21" t="str">
        <f aca="false">IF(B432="","",IF(E432&lt;&gt;"",E432,H432))</f>
        <v/>
      </c>
      <c r="E432" s="15"/>
      <c r="F432" s="21" t="str">
        <f aca="false">IF(D432="","",IF(COUNTIF(Settings!$A$6:$A$13,D432)&gt;0,"Income",IF(COUNTIF(Settings!$A$32:$A$34,D432)&gt;0,"Saving","Spending")))</f>
        <v/>
      </c>
      <c r="G432" s="15"/>
      <c r="H432" s="22" t="str">
        <f aca="false">IF(B432="","",IF(OR(I432=0,INDEX(Settings!$F$6:$F$65,MAX(I432,1))=""),"Uncategorised",INDEX(Settings!$F$6:$F$65,I432)))</f>
        <v/>
      </c>
      <c r="I432" s="22" t="str">
        <f aca="false">IF(B432="","",SUMPRODUCT(MAX((Settings!$E$6:$E$65&lt;&gt;"")*ISNUMBER(SEARCH(Settings!$E$6:$E$65,B432))*(ROW(Settings!$E$6:$E$65)-5))))</f>
        <v/>
      </c>
    </row>
    <row r="433" customFormat="false" ht="15" hidden="false" customHeight="false" outlineLevel="0" collapsed="false">
      <c r="A433" s="19"/>
      <c r="B433" s="15"/>
      <c r="C433" s="20"/>
      <c r="D433" s="21" t="str">
        <f aca="false">IF(B433="","",IF(E433&lt;&gt;"",E433,H433))</f>
        <v/>
      </c>
      <c r="E433" s="15"/>
      <c r="F433" s="21" t="str">
        <f aca="false">IF(D433="","",IF(COUNTIF(Settings!$A$6:$A$13,D433)&gt;0,"Income",IF(COUNTIF(Settings!$A$32:$A$34,D433)&gt;0,"Saving","Spending")))</f>
        <v/>
      </c>
      <c r="G433" s="15"/>
      <c r="H433" s="22" t="str">
        <f aca="false">IF(B433="","",IF(OR(I433=0,INDEX(Settings!$F$6:$F$65,MAX(I433,1))=""),"Uncategorised",INDEX(Settings!$F$6:$F$65,I433)))</f>
        <v/>
      </c>
      <c r="I433" s="22" t="str">
        <f aca="false">IF(B433="","",SUMPRODUCT(MAX((Settings!$E$6:$E$65&lt;&gt;"")*ISNUMBER(SEARCH(Settings!$E$6:$E$65,B433))*(ROW(Settings!$E$6:$E$65)-5))))</f>
        <v/>
      </c>
    </row>
    <row r="434" customFormat="false" ht="15" hidden="false" customHeight="false" outlineLevel="0" collapsed="false">
      <c r="A434" s="19"/>
      <c r="B434" s="15"/>
      <c r="C434" s="20"/>
      <c r="D434" s="21" t="str">
        <f aca="false">IF(B434="","",IF(E434&lt;&gt;"",E434,H434))</f>
        <v/>
      </c>
      <c r="E434" s="15"/>
      <c r="F434" s="21" t="str">
        <f aca="false">IF(D434="","",IF(COUNTIF(Settings!$A$6:$A$13,D434)&gt;0,"Income",IF(COUNTIF(Settings!$A$32:$A$34,D434)&gt;0,"Saving","Spending")))</f>
        <v/>
      </c>
      <c r="G434" s="15"/>
      <c r="H434" s="22" t="str">
        <f aca="false">IF(B434="","",IF(OR(I434=0,INDEX(Settings!$F$6:$F$65,MAX(I434,1))=""),"Uncategorised",INDEX(Settings!$F$6:$F$65,I434)))</f>
        <v/>
      </c>
      <c r="I434" s="22" t="str">
        <f aca="false">IF(B434="","",SUMPRODUCT(MAX((Settings!$E$6:$E$65&lt;&gt;"")*ISNUMBER(SEARCH(Settings!$E$6:$E$65,B434))*(ROW(Settings!$E$6:$E$65)-5))))</f>
        <v/>
      </c>
    </row>
    <row r="435" customFormat="false" ht="15" hidden="false" customHeight="false" outlineLevel="0" collapsed="false">
      <c r="A435" s="19"/>
      <c r="B435" s="15"/>
      <c r="C435" s="20"/>
      <c r="D435" s="21" t="str">
        <f aca="false">IF(B435="","",IF(E435&lt;&gt;"",E435,H435))</f>
        <v/>
      </c>
      <c r="E435" s="15"/>
      <c r="F435" s="21" t="str">
        <f aca="false">IF(D435="","",IF(COUNTIF(Settings!$A$6:$A$13,D435)&gt;0,"Income",IF(COUNTIF(Settings!$A$32:$A$34,D435)&gt;0,"Saving","Spending")))</f>
        <v/>
      </c>
      <c r="G435" s="15"/>
      <c r="H435" s="22" t="str">
        <f aca="false">IF(B435="","",IF(OR(I435=0,INDEX(Settings!$F$6:$F$65,MAX(I435,1))=""),"Uncategorised",INDEX(Settings!$F$6:$F$65,I435)))</f>
        <v/>
      </c>
      <c r="I435" s="22" t="str">
        <f aca="false">IF(B435="","",SUMPRODUCT(MAX((Settings!$E$6:$E$65&lt;&gt;"")*ISNUMBER(SEARCH(Settings!$E$6:$E$65,B435))*(ROW(Settings!$E$6:$E$65)-5))))</f>
        <v/>
      </c>
    </row>
    <row r="436" customFormat="false" ht="15" hidden="false" customHeight="false" outlineLevel="0" collapsed="false">
      <c r="A436" s="19"/>
      <c r="B436" s="15"/>
      <c r="C436" s="20"/>
      <c r="D436" s="21" t="str">
        <f aca="false">IF(B436="","",IF(E436&lt;&gt;"",E436,H436))</f>
        <v/>
      </c>
      <c r="E436" s="15"/>
      <c r="F436" s="21" t="str">
        <f aca="false">IF(D436="","",IF(COUNTIF(Settings!$A$6:$A$13,D436)&gt;0,"Income",IF(COUNTIF(Settings!$A$32:$A$34,D436)&gt;0,"Saving","Spending")))</f>
        <v/>
      </c>
      <c r="G436" s="15"/>
      <c r="H436" s="22" t="str">
        <f aca="false">IF(B436="","",IF(OR(I436=0,INDEX(Settings!$F$6:$F$65,MAX(I436,1))=""),"Uncategorised",INDEX(Settings!$F$6:$F$65,I436)))</f>
        <v/>
      </c>
      <c r="I436" s="22" t="str">
        <f aca="false">IF(B436="","",SUMPRODUCT(MAX((Settings!$E$6:$E$65&lt;&gt;"")*ISNUMBER(SEARCH(Settings!$E$6:$E$65,B436))*(ROW(Settings!$E$6:$E$65)-5))))</f>
        <v/>
      </c>
    </row>
    <row r="437" customFormat="false" ht="15" hidden="false" customHeight="false" outlineLevel="0" collapsed="false">
      <c r="A437" s="19"/>
      <c r="B437" s="15"/>
      <c r="C437" s="20"/>
      <c r="D437" s="21" t="str">
        <f aca="false">IF(B437="","",IF(E437&lt;&gt;"",E437,H437))</f>
        <v/>
      </c>
      <c r="E437" s="15"/>
      <c r="F437" s="21" t="str">
        <f aca="false">IF(D437="","",IF(COUNTIF(Settings!$A$6:$A$13,D437)&gt;0,"Income",IF(COUNTIF(Settings!$A$32:$A$34,D437)&gt;0,"Saving","Spending")))</f>
        <v/>
      </c>
      <c r="G437" s="15"/>
      <c r="H437" s="22" t="str">
        <f aca="false">IF(B437="","",IF(OR(I437=0,INDEX(Settings!$F$6:$F$65,MAX(I437,1))=""),"Uncategorised",INDEX(Settings!$F$6:$F$65,I437)))</f>
        <v/>
      </c>
      <c r="I437" s="22" t="str">
        <f aca="false">IF(B437="","",SUMPRODUCT(MAX((Settings!$E$6:$E$65&lt;&gt;"")*ISNUMBER(SEARCH(Settings!$E$6:$E$65,B437))*(ROW(Settings!$E$6:$E$65)-5))))</f>
        <v/>
      </c>
    </row>
    <row r="438" customFormat="false" ht="15" hidden="false" customHeight="false" outlineLevel="0" collapsed="false">
      <c r="A438" s="19"/>
      <c r="B438" s="15"/>
      <c r="C438" s="20"/>
      <c r="D438" s="21" t="str">
        <f aca="false">IF(B438="","",IF(E438&lt;&gt;"",E438,H438))</f>
        <v/>
      </c>
      <c r="E438" s="15"/>
      <c r="F438" s="21" t="str">
        <f aca="false">IF(D438="","",IF(COUNTIF(Settings!$A$6:$A$13,D438)&gt;0,"Income",IF(COUNTIF(Settings!$A$32:$A$34,D438)&gt;0,"Saving","Spending")))</f>
        <v/>
      </c>
      <c r="G438" s="15"/>
      <c r="H438" s="22" t="str">
        <f aca="false">IF(B438="","",IF(OR(I438=0,INDEX(Settings!$F$6:$F$65,MAX(I438,1))=""),"Uncategorised",INDEX(Settings!$F$6:$F$65,I438)))</f>
        <v/>
      </c>
      <c r="I438" s="22" t="str">
        <f aca="false">IF(B438="","",SUMPRODUCT(MAX((Settings!$E$6:$E$65&lt;&gt;"")*ISNUMBER(SEARCH(Settings!$E$6:$E$65,B438))*(ROW(Settings!$E$6:$E$65)-5))))</f>
        <v/>
      </c>
    </row>
    <row r="439" customFormat="false" ht="15" hidden="false" customHeight="false" outlineLevel="0" collapsed="false">
      <c r="A439" s="19"/>
      <c r="B439" s="15"/>
      <c r="C439" s="20"/>
      <c r="D439" s="21" t="str">
        <f aca="false">IF(B439="","",IF(E439&lt;&gt;"",E439,H439))</f>
        <v/>
      </c>
      <c r="E439" s="15"/>
      <c r="F439" s="21" t="str">
        <f aca="false">IF(D439="","",IF(COUNTIF(Settings!$A$6:$A$13,D439)&gt;0,"Income",IF(COUNTIF(Settings!$A$32:$A$34,D439)&gt;0,"Saving","Spending")))</f>
        <v/>
      </c>
      <c r="G439" s="15"/>
      <c r="H439" s="22" t="str">
        <f aca="false">IF(B439="","",IF(OR(I439=0,INDEX(Settings!$F$6:$F$65,MAX(I439,1))=""),"Uncategorised",INDEX(Settings!$F$6:$F$65,I439)))</f>
        <v/>
      </c>
      <c r="I439" s="22" t="str">
        <f aca="false">IF(B439="","",SUMPRODUCT(MAX((Settings!$E$6:$E$65&lt;&gt;"")*ISNUMBER(SEARCH(Settings!$E$6:$E$65,B439))*(ROW(Settings!$E$6:$E$65)-5))))</f>
        <v/>
      </c>
    </row>
    <row r="440" customFormat="false" ht="15" hidden="false" customHeight="false" outlineLevel="0" collapsed="false">
      <c r="A440" s="19"/>
      <c r="B440" s="15"/>
      <c r="C440" s="20"/>
      <c r="D440" s="21" t="str">
        <f aca="false">IF(B440="","",IF(E440&lt;&gt;"",E440,H440))</f>
        <v/>
      </c>
      <c r="E440" s="15"/>
      <c r="F440" s="21" t="str">
        <f aca="false">IF(D440="","",IF(COUNTIF(Settings!$A$6:$A$13,D440)&gt;0,"Income",IF(COUNTIF(Settings!$A$32:$A$34,D440)&gt;0,"Saving","Spending")))</f>
        <v/>
      </c>
      <c r="G440" s="15"/>
      <c r="H440" s="22" t="str">
        <f aca="false">IF(B440="","",IF(OR(I440=0,INDEX(Settings!$F$6:$F$65,MAX(I440,1))=""),"Uncategorised",INDEX(Settings!$F$6:$F$65,I440)))</f>
        <v/>
      </c>
      <c r="I440" s="22" t="str">
        <f aca="false">IF(B440="","",SUMPRODUCT(MAX((Settings!$E$6:$E$65&lt;&gt;"")*ISNUMBER(SEARCH(Settings!$E$6:$E$65,B440))*(ROW(Settings!$E$6:$E$65)-5))))</f>
        <v/>
      </c>
    </row>
    <row r="441" customFormat="false" ht="15" hidden="false" customHeight="false" outlineLevel="0" collapsed="false">
      <c r="A441" s="19"/>
      <c r="B441" s="15"/>
      <c r="C441" s="20"/>
      <c r="D441" s="21" t="str">
        <f aca="false">IF(B441="","",IF(E441&lt;&gt;"",E441,H441))</f>
        <v/>
      </c>
      <c r="E441" s="15"/>
      <c r="F441" s="21" t="str">
        <f aca="false">IF(D441="","",IF(COUNTIF(Settings!$A$6:$A$13,D441)&gt;0,"Income",IF(COUNTIF(Settings!$A$32:$A$34,D441)&gt;0,"Saving","Spending")))</f>
        <v/>
      </c>
      <c r="G441" s="15"/>
      <c r="H441" s="22" t="str">
        <f aca="false">IF(B441="","",IF(OR(I441=0,INDEX(Settings!$F$6:$F$65,MAX(I441,1))=""),"Uncategorised",INDEX(Settings!$F$6:$F$65,I441)))</f>
        <v/>
      </c>
      <c r="I441" s="22" t="str">
        <f aca="false">IF(B441="","",SUMPRODUCT(MAX((Settings!$E$6:$E$65&lt;&gt;"")*ISNUMBER(SEARCH(Settings!$E$6:$E$65,B441))*(ROW(Settings!$E$6:$E$65)-5))))</f>
        <v/>
      </c>
    </row>
    <row r="442" customFormat="false" ht="15" hidden="false" customHeight="false" outlineLevel="0" collapsed="false">
      <c r="A442" s="19"/>
      <c r="B442" s="15"/>
      <c r="C442" s="20"/>
      <c r="D442" s="21" t="str">
        <f aca="false">IF(B442="","",IF(E442&lt;&gt;"",E442,H442))</f>
        <v/>
      </c>
      <c r="E442" s="15"/>
      <c r="F442" s="21" t="str">
        <f aca="false">IF(D442="","",IF(COUNTIF(Settings!$A$6:$A$13,D442)&gt;0,"Income",IF(COUNTIF(Settings!$A$32:$A$34,D442)&gt;0,"Saving","Spending")))</f>
        <v/>
      </c>
      <c r="G442" s="15"/>
      <c r="H442" s="22" t="str">
        <f aca="false">IF(B442="","",IF(OR(I442=0,INDEX(Settings!$F$6:$F$65,MAX(I442,1))=""),"Uncategorised",INDEX(Settings!$F$6:$F$65,I442)))</f>
        <v/>
      </c>
      <c r="I442" s="22" t="str">
        <f aca="false">IF(B442="","",SUMPRODUCT(MAX((Settings!$E$6:$E$65&lt;&gt;"")*ISNUMBER(SEARCH(Settings!$E$6:$E$65,B442))*(ROW(Settings!$E$6:$E$65)-5))))</f>
        <v/>
      </c>
    </row>
    <row r="443" customFormat="false" ht="15" hidden="false" customHeight="false" outlineLevel="0" collapsed="false">
      <c r="A443" s="19"/>
      <c r="B443" s="15"/>
      <c r="C443" s="20"/>
      <c r="D443" s="21" t="str">
        <f aca="false">IF(B443="","",IF(E443&lt;&gt;"",E443,H443))</f>
        <v/>
      </c>
      <c r="E443" s="15"/>
      <c r="F443" s="21" t="str">
        <f aca="false">IF(D443="","",IF(COUNTIF(Settings!$A$6:$A$13,D443)&gt;0,"Income",IF(COUNTIF(Settings!$A$32:$A$34,D443)&gt;0,"Saving","Spending")))</f>
        <v/>
      </c>
      <c r="G443" s="15"/>
      <c r="H443" s="22" t="str">
        <f aca="false">IF(B443="","",IF(OR(I443=0,INDEX(Settings!$F$6:$F$65,MAX(I443,1))=""),"Uncategorised",INDEX(Settings!$F$6:$F$65,I443)))</f>
        <v/>
      </c>
      <c r="I443" s="22" t="str">
        <f aca="false">IF(B443="","",SUMPRODUCT(MAX((Settings!$E$6:$E$65&lt;&gt;"")*ISNUMBER(SEARCH(Settings!$E$6:$E$65,B443))*(ROW(Settings!$E$6:$E$65)-5))))</f>
        <v/>
      </c>
    </row>
    <row r="444" customFormat="false" ht="15" hidden="false" customHeight="false" outlineLevel="0" collapsed="false">
      <c r="A444" s="19"/>
      <c r="B444" s="15"/>
      <c r="C444" s="20"/>
      <c r="D444" s="21" t="str">
        <f aca="false">IF(B444="","",IF(E444&lt;&gt;"",E444,H444))</f>
        <v/>
      </c>
      <c r="E444" s="15"/>
      <c r="F444" s="21" t="str">
        <f aca="false">IF(D444="","",IF(COUNTIF(Settings!$A$6:$A$13,D444)&gt;0,"Income",IF(COUNTIF(Settings!$A$32:$A$34,D444)&gt;0,"Saving","Spending")))</f>
        <v/>
      </c>
      <c r="G444" s="15"/>
      <c r="H444" s="22" t="str">
        <f aca="false">IF(B444="","",IF(OR(I444=0,INDEX(Settings!$F$6:$F$65,MAX(I444,1))=""),"Uncategorised",INDEX(Settings!$F$6:$F$65,I444)))</f>
        <v/>
      </c>
      <c r="I444" s="22" t="str">
        <f aca="false">IF(B444="","",SUMPRODUCT(MAX((Settings!$E$6:$E$65&lt;&gt;"")*ISNUMBER(SEARCH(Settings!$E$6:$E$65,B444))*(ROW(Settings!$E$6:$E$65)-5))))</f>
        <v/>
      </c>
    </row>
    <row r="445" customFormat="false" ht="15" hidden="false" customHeight="false" outlineLevel="0" collapsed="false">
      <c r="A445" s="19"/>
      <c r="B445" s="15"/>
      <c r="C445" s="20"/>
      <c r="D445" s="21" t="str">
        <f aca="false">IF(B445="","",IF(E445&lt;&gt;"",E445,H445))</f>
        <v/>
      </c>
      <c r="E445" s="15"/>
      <c r="F445" s="21" t="str">
        <f aca="false">IF(D445="","",IF(COUNTIF(Settings!$A$6:$A$13,D445)&gt;0,"Income",IF(COUNTIF(Settings!$A$32:$A$34,D445)&gt;0,"Saving","Spending")))</f>
        <v/>
      </c>
      <c r="G445" s="15"/>
      <c r="H445" s="22" t="str">
        <f aca="false">IF(B445="","",IF(OR(I445=0,INDEX(Settings!$F$6:$F$65,MAX(I445,1))=""),"Uncategorised",INDEX(Settings!$F$6:$F$65,I445)))</f>
        <v/>
      </c>
      <c r="I445" s="22" t="str">
        <f aca="false">IF(B445="","",SUMPRODUCT(MAX((Settings!$E$6:$E$65&lt;&gt;"")*ISNUMBER(SEARCH(Settings!$E$6:$E$65,B445))*(ROW(Settings!$E$6:$E$65)-5))))</f>
        <v/>
      </c>
    </row>
    <row r="446" customFormat="false" ht="15" hidden="false" customHeight="false" outlineLevel="0" collapsed="false">
      <c r="A446" s="19"/>
      <c r="B446" s="15"/>
      <c r="C446" s="20"/>
      <c r="D446" s="21" t="str">
        <f aca="false">IF(B446="","",IF(E446&lt;&gt;"",E446,H446))</f>
        <v/>
      </c>
      <c r="E446" s="15"/>
      <c r="F446" s="21" t="str">
        <f aca="false">IF(D446="","",IF(COUNTIF(Settings!$A$6:$A$13,D446)&gt;0,"Income",IF(COUNTIF(Settings!$A$32:$A$34,D446)&gt;0,"Saving","Spending")))</f>
        <v/>
      </c>
      <c r="G446" s="15"/>
      <c r="H446" s="22" t="str">
        <f aca="false">IF(B446="","",IF(OR(I446=0,INDEX(Settings!$F$6:$F$65,MAX(I446,1))=""),"Uncategorised",INDEX(Settings!$F$6:$F$65,I446)))</f>
        <v/>
      </c>
      <c r="I446" s="22" t="str">
        <f aca="false">IF(B446="","",SUMPRODUCT(MAX((Settings!$E$6:$E$65&lt;&gt;"")*ISNUMBER(SEARCH(Settings!$E$6:$E$65,B446))*(ROW(Settings!$E$6:$E$65)-5))))</f>
        <v/>
      </c>
    </row>
    <row r="447" customFormat="false" ht="15" hidden="false" customHeight="false" outlineLevel="0" collapsed="false">
      <c r="A447" s="19"/>
      <c r="B447" s="15"/>
      <c r="C447" s="20"/>
      <c r="D447" s="21" t="str">
        <f aca="false">IF(B447="","",IF(E447&lt;&gt;"",E447,H447))</f>
        <v/>
      </c>
      <c r="E447" s="15"/>
      <c r="F447" s="21" t="str">
        <f aca="false">IF(D447="","",IF(COUNTIF(Settings!$A$6:$A$13,D447)&gt;0,"Income",IF(COUNTIF(Settings!$A$32:$A$34,D447)&gt;0,"Saving","Spending")))</f>
        <v/>
      </c>
      <c r="G447" s="15"/>
      <c r="H447" s="22" t="str">
        <f aca="false">IF(B447="","",IF(OR(I447=0,INDEX(Settings!$F$6:$F$65,MAX(I447,1))=""),"Uncategorised",INDEX(Settings!$F$6:$F$65,I447)))</f>
        <v/>
      </c>
      <c r="I447" s="22" t="str">
        <f aca="false">IF(B447="","",SUMPRODUCT(MAX((Settings!$E$6:$E$65&lt;&gt;"")*ISNUMBER(SEARCH(Settings!$E$6:$E$65,B447))*(ROW(Settings!$E$6:$E$65)-5))))</f>
        <v/>
      </c>
    </row>
    <row r="448" customFormat="false" ht="15" hidden="false" customHeight="false" outlineLevel="0" collapsed="false">
      <c r="A448" s="19"/>
      <c r="B448" s="15"/>
      <c r="C448" s="20"/>
      <c r="D448" s="21" t="str">
        <f aca="false">IF(B448="","",IF(E448&lt;&gt;"",E448,H448))</f>
        <v/>
      </c>
      <c r="E448" s="15"/>
      <c r="F448" s="21" t="str">
        <f aca="false">IF(D448="","",IF(COUNTIF(Settings!$A$6:$A$13,D448)&gt;0,"Income",IF(COUNTIF(Settings!$A$32:$A$34,D448)&gt;0,"Saving","Spending")))</f>
        <v/>
      </c>
      <c r="G448" s="15"/>
      <c r="H448" s="22" t="str">
        <f aca="false">IF(B448="","",IF(OR(I448=0,INDEX(Settings!$F$6:$F$65,MAX(I448,1))=""),"Uncategorised",INDEX(Settings!$F$6:$F$65,I448)))</f>
        <v/>
      </c>
      <c r="I448" s="22" t="str">
        <f aca="false">IF(B448="","",SUMPRODUCT(MAX((Settings!$E$6:$E$65&lt;&gt;"")*ISNUMBER(SEARCH(Settings!$E$6:$E$65,B448))*(ROW(Settings!$E$6:$E$65)-5))))</f>
        <v/>
      </c>
    </row>
    <row r="449" customFormat="false" ht="15" hidden="false" customHeight="false" outlineLevel="0" collapsed="false">
      <c r="A449" s="19"/>
      <c r="B449" s="15"/>
      <c r="C449" s="20"/>
      <c r="D449" s="21" t="str">
        <f aca="false">IF(B449="","",IF(E449&lt;&gt;"",E449,H449))</f>
        <v/>
      </c>
      <c r="E449" s="15"/>
      <c r="F449" s="21" t="str">
        <f aca="false">IF(D449="","",IF(COUNTIF(Settings!$A$6:$A$13,D449)&gt;0,"Income",IF(COUNTIF(Settings!$A$32:$A$34,D449)&gt;0,"Saving","Spending")))</f>
        <v/>
      </c>
      <c r="G449" s="15"/>
      <c r="H449" s="22" t="str">
        <f aca="false">IF(B449="","",IF(OR(I449=0,INDEX(Settings!$F$6:$F$65,MAX(I449,1))=""),"Uncategorised",INDEX(Settings!$F$6:$F$65,I449)))</f>
        <v/>
      </c>
      <c r="I449" s="22" t="str">
        <f aca="false">IF(B449="","",SUMPRODUCT(MAX((Settings!$E$6:$E$65&lt;&gt;"")*ISNUMBER(SEARCH(Settings!$E$6:$E$65,B449))*(ROW(Settings!$E$6:$E$65)-5))))</f>
        <v/>
      </c>
    </row>
    <row r="450" customFormat="false" ht="15" hidden="false" customHeight="false" outlineLevel="0" collapsed="false">
      <c r="A450" s="19"/>
      <c r="B450" s="15"/>
      <c r="C450" s="20"/>
      <c r="D450" s="21" t="str">
        <f aca="false">IF(B450="","",IF(E450&lt;&gt;"",E450,H450))</f>
        <v/>
      </c>
      <c r="E450" s="15"/>
      <c r="F450" s="21" t="str">
        <f aca="false">IF(D450="","",IF(COUNTIF(Settings!$A$6:$A$13,D450)&gt;0,"Income",IF(COUNTIF(Settings!$A$32:$A$34,D450)&gt;0,"Saving","Spending")))</f>
        <v/>
      </c>
      <c r="G450" s="15"/>
      <c r="H450" s="22" t="str">
        <f aca="false">IF(B450="","",IF(OR(I450=0,INDEX(Settings!$F$6:$F$65,MAX(I450,1))=""),"Uncategorised",INDEX(Settings!$F$6:$F$65,I450)))</f>
        <v/>
      </c>
      <c r="I450" s="22" t="str">
        <f aca="false">IF(B450="","",SUMPRODUCT(MAX((Settings!$E$6:$E$65&lt;&gt;"")*ISNUMBER(SEARCH(Settings!$E$6:$E$65,B450))*(ROW(Settings!$E$6:$E$65)-5))))</f>
        <v/>
      </c>
    </row>
    <row r="451" customFormat="false" ht="15" hidden="false" customHeight="false" outlineLevel="0" collapsed="false">
      <c r="A451" s="19"/>
      <c r="B451" s="15"/>
      <c r="C451" s="20"/>
      <c r="D451" s="21" t="str">
        <f aca="false">IF(B451="","",IF(E451&lt;&gt;"",E451,H451))</f>
        <v/>
      </c>
      <c r="E451" s="15"/>
      <c r="F451" s="21" t="str">
        <f aca="false">IF(D451="","",IF(COUNTIF(Settings!$A$6:$A$13,D451)&gt;0,"Income",IF(COUNTIF(Settings!$A$32:$A$34,D451)&gt;0,"Saving","Spending")))</f>
        <v/>
      </c>
      <c r="G451" s="15"/>
      <c r="H451" s="22" t="str">
        <f aca="false">IF(B451="","",IF(OR(I451=0,INDEX(Settings!$F$6:$F$65,MAX(I451,1))=""),"Uncategorised",INDEX(Settings!$F$6:$F$65,I451)))</f>
        <v/>
      </c>
      <c r="I451" s="22" t="str">
        <f aca="false">IF(B451="","",SUMPRODUCT(MAX((Settings!$E$6:$E$65&lt;&gt;"")*ISNUMBER(SEARCH(Settings!$E$6:$E$65,B451))*(ROW(Settings!$E$6:$E$65)-5))))</f>
        <v/>
      </c>
    </row>
    <row r="452" customFormat="false" ht="15" hidden="false" customHeight="false" outlineLevel="0" collapsed="false">
      <c r="A452" s="19"/>
      <c r="B452" s="15"/>
      <c r="C452" s="20"/>
      <c r="D452" s="21" t="str">
        <f aca="false">IF(B452="","",IF(E452&lt;&gt;"",E452,H452))</f>
        <v/>
      </c>
      <c r="E452" s="15"/>
      <c r="F452" s="21" t="str">
        <f aca="false">IF(D452="","",IF(COUNTIF(Settings!$A$6:$A$13,D452)&gt;0,"Income",IF(COUNTIF(Settings!$A$32:$A$34,D452)&gt;0,"Saving","Spending")))</f>
        <v/>
      </c>
      <c r="G452" s="15"/>
      <c r="H452" s="22" t="str">
        <f aca="false">IF(B452="","",IF(OR(I452=0,INDEX(Settings!$F$6:$F$65,MAX(I452,1))=""),"Uncategorised",INDEX(Settings!$F$6:$F$65,I452)))</f>
        <v/>
      </c>
      <c r="I452" s="22" t="str">
        <f aca="false">IF(B452="","",SUMPRODUCT(MAX((Settings!$E$6:$E$65&lt;&gt;"")*ISNUMBER(SEARCH(Settings!$E$6:$E$65,B452))*(ROW(Settings!$E$6:$E$65)-5))))</f>
        <v/>
      </c>
    </row>
    <row r="453" customFormat="false" ht="15" hidden="false" customHeight="false" outlineLevel="0" collapsed="false">
      <c r="A453" s="19"/>
      <c r="B453" s="15"/>
      <c r="C453" s="20"/>
      <c r="D453" s="21" t="str">
        <f aca="false">IF(B453="","",IF(E453&lt;&gt;"",E453,H453))</f>
        <v/>
      </c>
      <c r="E453" s="15"/>
      <c r="F453" s="21" t="str">
        <f aca="false">IF(D453="","",IF(COUNTIF(Settings!$A$6:$A$13,D453)&gt;0,"Income",IF(COUNTIF(Settings!$A$32:$A$34,D453)&gt;0,"Saving","Spending")))</f>
        <v/>
      </c>
      <c r="G453" s="15"/>
      <c r="H453" s="22" t="str">
        <f aca="false">IF(B453="","",IF(OR(I453=0,INDEX(Settings!$F$6:$F$65,MAX(I453,1))=""),"Uncategorised",INDEX(Settings!$F$6:$F$65,I453)))</f>
        <v/>
      </c>
      <c r="I453" s="22" t="str">
        <f aca="false">IF(B453="","",SUMPRODUCT(MAX((Settings!$E$6:$E$65&lt;&gt;"")*ISNUMBER(SEARCH(Settings!$E$6:$E$65,B453))*(ROW(Settings!$E$6:$E$65)-5))))</f>
        <v/>
      </c>
    </row>
    <row r="454" customFormat="false" ht="15" hidden="false" customHeight="false" outlineLevel="0" collapsed="false">
      <c r="A454" s="19"/>
      <c r="B454" s="15"/>
      <c r="C454" s="20"/>
      <c r="D454" s="21" t="str">
        <f aca="false">IF(B454="","",IF(E454&lt;&gt;"",E454,H454))</f>
        <v/>
      </c>
      <c r="E454" s="15"/>
      <c r="F454" s="21" t="str">
        <f aca="false">IF(D454="","",IF(COUNTIF(Settings!$A$6:$A$13,D454)&gt;0,"Income",IF(COUNTIF(Settings!$A$32:$A$34,D454)&gt;0,"Saving","Spending")))</f>
        <v/>
      </c>
      <c r="G454" s="15"/>
      <c r="H454" s="22" t="str">
        <f aca="false">IF(B454="","",IF(OR(I454=0,INDEX(Settings!$F$6:$F$65,MAX(I454,1))=""),"Uncategorised",INDEX(Settings!$F$6:$F$65,I454)))</f>
        <v/>
      </c>
      <c r="I454" s="22" t="str">
        <f aca="false">IF(B454="","",SUMPRODUCT(MAX((Settings!$E$6:$E$65&lt;&gt;"")*ISNUMBER(SEARCH(Settings!$E$6:$E$65,B454))*(ROW(Settings!$E$6:$E$65)-5))))</f>
        <v/>
      </c>
    </row>
    <row r="455" customFormat="false" ht="15" hidden="false" customHeight="false" outlineLevel="0" collapsed="false">
      <c r="A455" s="19"/>
      <c r="B455" s="15"/>
      <c r="C455" s="20"/>
      <c r="D455" s="21" t="str">
        <f aca="false">IF(B455="","",IF(E455&lt;&gt;"",E455,H455))</f>
        <v/>
      </c>
      <c r="E455" s="15"/>
      <c r="F455" s="21" t="str">
        <f aca="false">IF(D455="","",IF(COUNTIF(Settings!$A$6:$A$13,D455)&gt;0,"Income",IF(COUNTIF(Settings!$A$32:$A$34,D455)&gt;0,"Saving","Spending")))</f>
        <v/>
      </c>
      <c r="G455" s="15"/>
      <c r="H455" s="22" t="str">
        <f aca="false">IF(B455="","",IF(OR(I455=0,INDEX(Settings!$F$6:$F$65,MAX(I455,1))=""),"Uncategorised",INDEX(Settings!$F$6:$F$65,I455)))</f>
        <v/>
      </c>
      <c r="I455" s="22" t="str">
        <f aca="false">IF(B455="","",SUMPRODUCT(MAX((Settings!$E$6:$E$65&lt;&gt;"")*ISNUMBER(SEARCH(Settings!$E$6:$E$65,B455))*(ROW(Settings!$E$6:$E$65)-5))))</f>
        <v/>
      </c>
    </row>
    <row r="456" customFormat="false" ht="15" hidden="false" customHeight="false" outlineLevel="0" collapsed="false">
      <c r="A456" s="19"/>
      <c r="B456" s="15"/>
      <c r="C456" s="20"/>
      <c r="D456" s="21" t="str">
        <f aca="false">IF(B456="","",IF(E456&lt;&gt;"",E456,H456))</f>
        <v/>
      </c>
      <c r="E456" s="15"/>
      <c r="F456" s="21" t="str">
        <f aca="false">IF(D456="","",IF(COUNTIF(Settings!$A$6:$A$13,D456)&gt;0,"Income",IF(COUNTIF(Settings!$A$32:$A$34,D456)&gt;0,"Saving","Spending")))</f>
        <v/>
      </c>
      <c r="G456" s="15"/>
      <c r="H456" s="22" t="str">
        <f aca="false">IF(B456="","",IF(OR(I456=0,INDEX(Settings!$F$6:$F$65,MAX(I456,1))=""),"Uncategorised",INDEX(Settings!$F$6:$F$65,I456)))</f>
        <v/>
      </c>
      <c r="I456" s="22" t="str">
        <f aca="false">IF(B456="","",SUMPRODUCT(MAX((Settings!$E$6:$E$65&lt;&gt;"")*ISNUMBER(SEARCH(Settings!$E$6:$E$65,B456))*(ROW(Settings!$E$6:$E$65)-5))))</f>
        <v/>
      </c>
    </row>
    <row r="457" customFormat="false" ht="15" hidden="false" customHeight="false" outlineLevel="0" collapsed="false">
      <c r="A457" s="19"/>
      <c r="B457" s="15"/>
      <c r="C457" s="20"/>
      <c r="D457" s="21" t="str">
        <f aca="false">IF(B457="","",IF(E457&lt;&gt;"",E457,H457))</f>
        <v/>
      </c>
      <c r="E457" s="15"/>
      <c r="F457" s="21" t="str">
        <f aca="false">IF(D457="","",IF(COUNTIF(Settings!$A$6:$A$13,D457)&gt;0,"Income",IF(COUNTIF(Settings!$A$32:$A$34,D457)&gt;0,"Saving","Spending")))</f>
        <v/>
      </c>
      <c r="G457" s="15"/>
      <c r="H457" s="22" t="str">
        <f aca="false">IF(B457="","",IF(OR(I457=0,INDEX(Settings!$F$6:$F$65,MAX(I457,1))=""),"Uncategorised",INDEX(Settings!$F$6:$F$65,I457)))</f>
        <v/>
      </c>
      <c r="I457" s="22" t="str">
        <f aca="false">IF(B457="","",SUMPRODUCT(MAX((Settings!$E$6:$E$65&lt;&gt;"")*ISNUMBER(SEARCH(Settings!$E$6:$E$65,B457))*(ROW(Settings!$E$6:$E$65)-5))))</f>
        <v/>
      </c>
    </row>
    <row r="458" customFormat="false" ht="15" hidden="false" customHeight="false" outlineLevel="0" collapsed="false">
      <c r="A458" s="19"/>
      <c r="B458" s="15"/>
      <c r="C458" s="20"/>
      <c r="D458" s="21" t="str">
        <f aca="false">IF(B458="","",IF(E458&lt;&gt;"",E458,H458))</f>
        <v/>
      </c>
      <c r="E458" s="15"/>
      <c r="F458" s="21" t="str">
        <f aca="false">IF(D458="","",IF(COUNTIF(Settings!$A$6:$A$13,D458)&gt;0,"Income",IF(COUNTIF(Settings!$A$32:$A$34,D458)&gt;0,"Saving","Spending")))</f>
        <v/>
      </c>
      <c r="G458" s="15"/>
      <c r="H458" s="22" t="str">
        <f aca="false">IF(B458="","",IF(OR(I458=0,INDEX(Settings!$F$6:$F$65,MAX(I458,1))=""),"Uncategorised",INDEX(Settings!$F$6:$F$65,I458)))</f>
        <v/>
      </c>
      <c r="I458" s="22" t="str">
        <f aca="false">IF(B458="","",SUMPRODUCT(MAX((Settings!$E$6:$E$65&lt;&gt;"")*ISNUMBER(SEARCH(Settings!$E$6:$E$65,B458))*(ROW(Settings!$E$6:$E$65)-5))))</f>
        <v/>
      </c>
    </row>
    <row r="459" customFormat="false" ht="15" hidden="false" customHeight="false" outlineLevel="0" collapsed="false">
      <c r="A459" s="19"/>
      <c r="B459" s="15"/>
      <c r="C459" s="20"/>
      <c r="D459" s="21" t="str">
        <f aca="false">IF(B459="","",IF(E459&lt;&gt;"",E459,H459))</f>
        <v/>
      </c>
      <c r="E459" s="15"/>
      <c r="F459" s="21" t="str">
        <f aca="false">IF(D459="","",IF(COUNTIF(Settings!$A$6:$A$13,D459)&gt;0,"Income",IF(COUNTIF(Settings!$A$32:$A$34,D459)&gt;0,"Saving","Spending")))</f>
        <v/>
      </c>
      <c r="G459" s="15"/>
      <c r="H459" s="22" t="str">
        <f aca="false">IF(B459="","",IF(OR(I459=0,INDEX(Settings!$F$6:$F$65,MAX(I459,1))=""),"Uncategorised",INDEX(Settings!$F$6:$F$65,I459)))</f>
        <v/>
      </c>
      <c r="I459" s="22" t="str">
        <f aca="false">IF(B459="","",SUMPRODUCT(MAX((Settings!$E$6:$E$65&lt;&gt;"")*ISNUMBER(SEARCH(Settings!$E$6:$E$65,B459))*(ROW(Settings!$E$6:$E$65)-5))))</f>
        <v/>
      </c>
    </row>
    <row r="460" customFormat="false" ht="15" hidden="false" customHeight="false" outlineLevel="0" collapsed="false">
      <c r="A460" s="19"/>
      <c r="B460" s="15"/>
      <c r="C460" s="20"/>
      <c r="D460" s="21" t="str">
        <f aca="false">IF(B460="","",IF(E460&lt;&gt;"",E460,H460))</f>
        <v/>
      </c>
      <c r="E460" s="15"/>
      <c r="F460" s="21" t="str">
        <f aca="false">IF(D460="","",IF(COUNTIF(Settings!$A$6:$A$13,D460)&gt;0,"Income",IF(COUNTIF(Settings!$A$32:$A$34,D460)&gt;0,"Saving","Spending")))</f>
        <v/>
      </c>
      <c r="G460" s="15"/>
      <c r="H460" s="22" t="str">
        <f aca="false">IF(B460="","",IF(OR(I460=0,INDEX(Settings!$F$6:$F$65,MAX(I460,1))=""),"Uncategorised",INDEX(Settings!$F$6:$F$65,I460)))</f>
        <v/>
      </c>
      <c r="I460" s="22" t="str">
        <f aca="false">IF(B460="","",SUMPRODUCT(MAX((Settings!$E$6:$E$65&lt;&gt;"")*ISNUMBER(SEARCH(Settings!$E$6:$E$65,B460))*(ROW(Settings!$E$6:$E$65)-5))))</f>
        <v/>
      </c>
    </row>
    <row r="461" customFormat="false" ht="15" hidden="false" customHeight="false" outlineLevel="0" collapsed="false">
      <c r="A461" s="19"/>
      <c r="B461" s="15"/>
      <c r="C461" s="20"/>
      <c r="D461" s="21" t="str">
        <f aca="false">IF(B461="","",IF(E461&lt;&gt;"",E461,H461))</f>
        <v/>
      </c>
      <c r="E461" s="15"/>
      <c r="F461" s="21" t="str">
        <f aca="false">IF(D461="","",IF(COUNTIF(Settings!$A$6:$A$13,D461)&gt;0,"Income",IF(COUNTIF(Settings!$A$32:$A$34,D461)&gt;0,"Saving","Spending")))</f>
        <v/>
      </c>
      <c r="G461" s="15"/>
      <c r="H461" s="22" t="str">
        <f aca="false">IF(B461="","",IF(OR(I461=0,INDEX(Settings!$F$6:$F$65,MAX(I461,1))=""),"Uncategorised",INDEX(Settings!$F$6:$F$65,I461)))</f>
        <v/>
      </c>
      <c r="I461" s="22" t="str">
        <f aca="false">IF(B461="","",SUMPRODUCT(MAX((Settings!$E$6:$E$65&lt;&gt;"")*ISNUMBER(SEARCH(Settings!$E$6:$E$65,B461))*(ROW(Settings!$E$6:$E$65)-5))))</f>
        <v/>
      </c>
    </row>
    <row r="462" customFormat="false" ht="15" hidden="false" customHeight="false" outlineLevel="0" collapsed="false">
      <c r="A462" s="19"/>
      <c r="B462" s="15"/>
      <c r="C462" s="20"/>
      <c r="D462" s="21" t="str">
        <f aca="false">IF(B462="","",IF(E462&lt;&gt;"",E462,H462))</f>
        <v/>
      </c>
      <c r="E462" s="15"/>
      <c r="F462" s="21" t="str">
        <f aca="false">IF(D462="","",IF(COUNTIF(Settings!$A$6:$A$13,D462)&gt;0,"Income",IF(COUNTIF(Settings!$A$32:$A$34,D462)&gt;0,"Saving","Spending")))</f>
        <v/>
      </c>
      <c r="G462" s="15"/>
      <c r="H462" s="22" t="str">
        <f aca="false">IF(B462="","",IF(OR(I462=0,INDEX(Settings!$F$6:$F$65,MAX(I462,1))=""),"Uncategorised",INDEX(Settings!$F$6:$F$65,I462)))</f>
        <v/>
      </c>
      <c r="I462" s="22" t="str">
        <f aca="false">IF(B462="","",SUMPRODUCT(MAX((Settings!$E$6:$E$65&lt;&gt;"")*ISNUMBER(SEARCH(Settings!$E$6:$E$65,B462))*(ROW(Settings!$E$6:$E$65)-5))))</f>
        <v/>
      </c>
    </row>
    <row r="463" customFormat="false" ht="15" hidden="false" customHeight="false" outlineLevel="0" collapsed="false">
      <c r="A463" s="19"/>
      <c r="B463" s="15"/>
      <c r="C463" s="20"/>
      <c r="D463" s="21" t="str">
        <f aca="false">IF(B463="","",IF(E463&lt;&gt;"",E463,H463))</f>
        <v/>
      </c>
      <c r="E463" s="15"/>
      <c r="F463" s="21" t="str">
        <f aca="false">IF(D463="","",IF(COUNTIF(Settings!$A$6:$A$13,D463)&gt;0,"Income",IF(COUNTIF(Settings!$A$32:$A$34,D463)&gt;0,"Saving","Spending")))</f>
        <v/>
      </c>
      <c r="G463" s="15"/>
      <c r="H463" s="22" t="str">
        <f aca="false">IF(B463="","",IF(OR(I463=0,INDEX(Settings!$F$6:$F$65,MAX(I463,1))=""),"Uncategorised",INDEX(Settings!$F$6:$F$65,I463)))</f>
        <v/>
      </c>
      <c r="I463" s="22" t="str">
        <f aca="false">IF(B463="","",SUMPRODUCT(MAX((Settings!$E$6:$E$65&lt;&gt;"")*ISNUMBER(SEARCH(Settings!$E$6:$E$65,B463))*(ROW(Settings!$E$6:$E$65)-5))))</f>
        <v/>
      </c>
    </row>
    <row r="464" customFormat="false" ht="15" hidden="false" customHeight="false" outlineLevel="0" collapsed="false">
      <c r="A464" s="19"/>
      <c r="B464" s="15"/>
      <c r="C464" s="20"/>
      <c r="D464" s="21" t="str">
        <f aca="false">IF(B464="","",IF(E464&lt;&gt;"",E464,H464))</f>
        <v/>
      </c>
      <c r="E464" s="15"/>
      <c r="F464" s="21" t="str">
        <f aca="false">IF(D464="","",IF(COUNTIF(Settings!$A$6:$A$13,D464)&gt;0,"Income",IF(COUNTIF(Settings!$A$32:$A$34,D464)&gt;0,"Saving","Spending")))</f>
        <v/>
      </c>
      <c r="G464" s="15"/>
      <c r="H464" s="22" t="str">
        <f aca="false">IF(B464="","",IF(OR(I464=0,INDEX(Settings!$F$6:$F$65,MAX(I464,1))=""),"Uncategorised",INDEX(Settings!$F$6:$F$65,I464)))</f>
        <v/>
      </c>
      <c r="I464" s="22" t="str">
        <f aca="false">IF(B464="","",SUMPRODUCT(MAX((Settings!$E$6:$E$65&lt;&gt;"")*ISNUMBER(SEARCH(Settings!$E$6:$E$65,B464))*(ROW(Settings!$E$6:$E$65)-5))))</f>
        <v/>
      </c>
    </row>
    <row r="465" customFormat="false" ht="15" hidden="false" customHeight="false" outlineLevel="0" collapsed="false">
      <c r="A465" s="19"/>
      <c r="B465" s="15"/>
      <c r="C465" s="20"/>
      <c r="D465" s="21" t="str">
        <f aca="false">IF(B465="","",IF(E465&lt;&gt;"",E465,H465))</f>
        <v/>
      </c>
      <c r="E465" s="15"/>
      <c r="F465" s="21" t="str">
        <f aca="false">IF(D465="","",IF(COUNTIF(Settings!$A$6:$A$13,D465)&gt;0,"Income",IF(COUNTIF(Settings!$A$32:$A$34,D465)&gt;0,"Saving","Spending")))</f>
        <v/>
      </c>
      <c r="G465" s="15"/>
      <c r="H465" s="22" t="str">
        <f aca="false">IF(B465="","",IF(OR(I465=0,INDEX(Settings!$F$6:$F$65,MAX(I465,1))=""),"Uncategorised",INDEX(Settings!$F$6:$F$65,I465)))</f>
        <v/>
      </c>
      <c r="I465" s="22" t="str">
        <f aca="false">IF(B465="","",SUMPRODUCT(MAX((Settings!$E$6:$E$65&lt;&gt;"")*ISNUMBER(SEARCH(Settings!$E$6:$E$65,B465))*(ROW(Settings!$E$6:$E$65)-5))))</f>
        <v/>
      </c>
    </row>
    <row r="466" customFormat="false" ht="15" hidden="false" customHeight="false" outlineLevel="0" collapsed="false">
      <c r="A466" s="19"/>
      <c r="B466" s="15"/>
      <c r="C466" s="20"/>
      <c r="D466" s="21" t="str">
        <f aca="false">IF(B466="","",IF(E466&lt;&gt;"",E466,H466))</f>
        <v/>
      </c>
      <c r="E466" s="15"/>
      <c r="F466" s="21" t="str">
        <f aca="false">IF(D466="","",IF(COUNTIF(Settings!$A$6:$A$13,D466)&gt;0,"Income",IF(COUNTIF(Settings!$A$32:$A$34,D466)&gt;0,"Saving","Spending")))</f>
        <v/>
      </c>
      <c r="G466" s="15"/>
      <c r="H466" s="22" t="str">
        <f aca="false">IF(B466="","",IF(OR(I466=0,INDEX(Settings!$F$6:$F$65,MAX(I466,1))=""),"Uncategorised",INDEX(Settings!$F$6:$F$65,I466)))</f>
        <v/>
      </c>
      <c r="I466" s="22" t="str">
        <f aca="false">IF(B466="","",SUMPRODUCT(MAX((Settings!$E$6:$E$65&lt;&gt;"")*ISNUMBER(SEARCH(Settings!$E$6:$E$65,B466))*(ROW(Settings!$E$6:$E$65)-5))))</f>
        <v/>
      </c>
    </row>
    <row r="467" customFormat="false" ht="15" hidden="false" customHeight="false" outlineLevel="0" collapsed="false">
      <c r="A467" s="19"/>
      <c r="B467" s="15"/>
      <c r="C467" s="20"/>
      <c r="D467" s="21" t="str">
        <f aca="false">IF(B467="","",IF(E467&lt;&gt;"",E467,H467))</f>
        <v/>
      </c>
      <c r="E467" s="15"/>
      <c r="F467" s="21" t="str">
        <f aca="false">IF(D467="","",IF(COUNTIF(Settings!$A$6:$A$13,D467)&gt;0,"Income",IF(COUNTIF(Settings!$A$32:$A$34,D467)&gt;0,"Saving","Spending")))</f>
        <v/>
      </c>
      <c r="G467" s="15"/>
      <c r="H467" s="22" t="str">
        <f aca="false">IF(B467="","",IF(OR(I467=0,INDEX(Settings!$F$6:$F$65,MAX(I467,1))=""),"Uncategorised",INDEX(Settings!$F$6:$F$65,I467)))</f>
        <v/>
      </c>
      <c r="I467" s="22" t="str">
        <f aca="false">IF(B467="","",SUMPRODUCT(MAX((Settings!$E$6:$E$65&lt;&gt;"")*ISNUMBER(SEARCH(Settings!$E$6:$E$65,B467))*(ROW(Settings!$E$6:$E$65)-5))))</f>
        <v/>
      </c>
    </row>
    <row r="468" customFormat="false" ht="15" hidden="false" customHeight="false" outlineLevel="0" collapsed="false">
      <c r="A468" s="19"/>
      <c r="B468" s="15"/>
      <c r="C468" s="20"/>
      <c r="D468" s="21" t="str">
        <f aca="false">IF(B468="","",IF(E468&lt;&gt;"",E468,H468))</f>
        <v/>
      </c>
      <c r="E468" s="15"/>
      <c r="F468" s="21" t="str">
        <f aca="false">IF(D468="","",IF(COUNTIF(Settings!$A$6:$A$13,D468)&gt;0,"Income",IF(COUNTIF(Settings!$A$32:$A$34,D468)&gt;0,"Saving","Spending")))</f>
        <v/>
      </c>
      <c r="G468" s="15"/>
      <c r="H468" s="22" t="str">
        <f aca="false">IF(B468="","",IF(OR(I468=0,INDEX(Settings!$F$6:$F$65,MAX(I468,1))=""),"Uncategorised",INDEX(Settings!$F$6:$F$65,I468)))</f>
        <v/>
      </c>
      <c r="I468" s="22" t="str">
        <f aca="false">IF(B468="","",SUMPRODUCT(MAX((Settings!$E$6:$E$65&lt;&gt;"")*ISNUMBER(SEARCH(Settings!$E$6:$E$65,B468))*(ROW(Settings!$E$6:$E$65)-5))))</f>
        <v/>
      </c>
    </row>
    <row r="469" customFormat="false" ht="15" hidden="false" customHeight="false" outlineLevel="0" collapsed="false">
      <c r="A469" s="19"/>
      <c r="B469" s="15"/>
      <c r="C469" s="20"/>
      <c r="D469" s="21" t="str">
        <f aca="false">IF(B469="","",IF(E469&lt;&gt;"",E469,H469))</f>
        <v/>
      </c>
      <c r="E469" s="15"/>
      <c r="F469" s="21" t="str">
        <f aca="false">IF(D469="","",IF(COUNTIF(Settings!$A$6:$A$13,D469)&gt;0,"Income",IF(COUNTIF(Settings!$A$32:$A$34,D469)&gt;0,"Saving","Spending")))</f>
        <v/>
      </c>
      <c r="G469" s="15"/>
      <c r="H469" s="22" t="str">
        <f aca="false">IF(B469="","",IF(OR(I469=0,INDEX(Settings!$F$6:$F$65,MAX(I469,1))=""),"Uncategorised",INDEX(Settings!$F$6:$F$65,I469)))</f>
        <v/>
      </c>
      <c r="I469" s="22" t="str">
        <f aca="false">IF(B469="","",SUMPRODUCT(MAX((Settings!$E$6:$E$65&lt;&gt;"")*ISNUMBER(SEARCH(Settings!$E$6:$E$65,B469))*(ROW(Settings!$E$6:$E$65)-5))))</f>
        <v/>
      </c>
    </row>
    <row r="470" customFormat="false" ht="15" hidden="false" customHeight="false" outlineLevel="0" collapsed="false">
      <c r="A470" s="19"/>
      <c r="B470" s="15"/>
      <c r="C470" s="20"/>
      <c r="D470" s="21" t="str">
        <f aca="false">IF(B470="","",IF(E470&lt;&gt;"",E470,H470))</f>
        <v/>
      </c>
      <c r="E470" s="15"/>
      <c r="F470" s="21" t="str">
        <f aca="false">IF(D470="","",IF(COUNTIF(Settings!$A$6:$A$13,D470)&gt;0,"Income",IF(COUNTIF(Settings!$A$32:$A$34,D470)&gt;0,"Saving","Spending")))</f>
        <v/>
      </c>
      <c r="G470" s="15"/>
      <c r="H470" s="22" t="str">
        <f aca="false">IF(B470="","",IF(OR(I470=0,INDEX(Settings!$F$6:$F$65,MAX(I470,1))=""),"Uncategorised",INDEX(Settings!$F$6:$F$65,I470)))</f>
        <v/>
      </c>
      <c r="I470" s="22" t="str">
        <f aca="false">IF(B470="","",SUMPRODUCT(MAX((Settings!$E$6:$E$65&lt;&gt;"")*ISNUMBER(SEARCH(Settings!$E$6:$E$65,B470))*(ROW(Settings!$E$6:$E$65)-5))))</f>
        <v/>
      </c>
    </row>
    <row r="471" customFormat="false" ht="15" hidden="false" customHeight="false" outlineLevel="0" collapsed="false">
      <c r="A471" s="19"/>
      <c r="B471" s="15"/>
      <c r="C471" s="20"/>
      <c r="D471" s="21" t="str">
        <f aca="false">IF(B471="","",IF(E471&lt;&gt;"",E471,H471))</f>
        <v/>
      </c>
      <c r="E471" s="15"/>
      <c r="F471" s="21" t="str">
        <f aca="false">IF(D471="","",IF(COUNTIF(Settings!$A$6:$A$13,D471)&gt;0,"Income",IF(COUNTIF(Settings!$A$32:$A$34,D471)&gt;0,"Saving","Spending")))</f>
        <v/>
      </c>
      <c r="G471" s="15"/>
      <c r="H471" s="22" t="str">
        <f aca="false">IF(B471="","",IF(OR(I471=0,INDEX(Settings!$F$6:$F$65,MAX(I471,1))=""),"Uncategorised",INDEX(Settings!$F$6:$F$65,I471)))</f>
        <v/>
      </c>
      <c r="I471" s="22" t="str">
        <f aca="false">IF(B471="","",SUMPRODUCT(MAX((Settings!$E$6:$E$65&lt;&gt;"")*ISNUMBER(SEARCH(Settings!$E$6:$E$65,B471))*(ROW(Settings!$E$6:$E$65)-5))))</f>
        <v/>
      </c>
    </row>
    <row r="472" customFormat="false" ht="15" hidden="false" customHeight="false" outlineLevel="0" collapsed="false">
      <c r="A472" s="19"/>
      <c r="B472" s="15"/>
      <c r="C472" s="20"/>
      <c r="D472" s="21" t="str">
        <f aca="false">IF(B472="","",IF(E472&lt;&gt;"",E472,H472))</f>
        <v/>
      </c>
      <c r="E472" s="15"/>
      <c r="F472" s="21" t="str">
        <f aca="false">IF(D472="","",IF(COUNTIF(Settings!$A$6:$A$13,D472)&gt;0,"Income",IF(COUNTIF(Settings!$A$32:$A$34,D472)&gt;0,"Saving","Spending")))</f>
        <v/>
      </c>
      <c r="G472" s="15"/>
      <c r="H472" s="22" t="str">
        <f aca="false">IF(B472="","",IF(OR(I472=0,INDEX(Settings!$F$6:$F$65,MAX(I472,1))=""),"Uncategorised",INDEX(Settings!$F$6:$F$65,I472)))</f>
        <v/>
      </c>
      <c r="I472" s="22" t="str">
        <f aca="false">IF(B472="","",SUMPRODUCT(MAX((Settings!$E$6:$E$65&lt;&gt;"")*ISNUMBER(SEARCH(Settings!$E$6:$E$65,B472))*(ROW(Settings!$E$6:$E$65)-5))))</f>
        <v/>
      </c>
    </row>
    <row r="473" customFormat="false" ht="15" hidden="false" customHeight="false" outlineLevel="0" collapsed="false">
      <c r="A473" s="19"/>
      <c r="B473" s="15"/>
      <c r="C473" s="20"/>
      <c r="D473" s="21" t="str">
        <f aca="false">IF(B473="","",IF(E473&lt;&gt;"",E473,H473))</f>
        <v/>
      </c>
      <c r="E473" s="15"/>
      <c r="F473" s="21" t="str">
        <f aca="false">IF(D473="","",IF(COUNTIF(Settings!$A$6:$A$13,D473)&gt;0,"Income",IF(COUNTIF(Settings!$A$32:$A$34,D473)&gt;0,"Saving","Spending")))</f>
        <v/>
      </c>
      <c r="G473" s="15"/>
      <c r="H473" s="22" t="str">
        <f aca="false">IF(B473="","",IF(OR(I473=0,INDEX(Settings!$F$6:$F$65,MAX(I473,1))=""),"Uncategorised",INDEX(Settings!$F$6:$F$65,I473)))</f>
        <v/>
      </c>
      <c r="I473" s="22" t="str">
        <f aca="false">IF(B473="","",SUMPRODUCT(MAX((Settings!$E$6:$E$65&lt;&gt;"")*ISNUMBER(SEARCH(Settings!$E$6:$E$65,B473))*(ROW(Settings!$E$6:$E$65)-5))))</f>
        <v/>
      </c>
    </row>
    <row r="474" customFormat="false" ht="15" hidden="false" customHeight="false" outlineLevel="0" collapsed="false">
      <c r="A474" s="19"/>
      <c r="B474" s="15"/>
      <c r="C474" s="20"/>
      <c r="D474" s="21" t="str">
        <f aca="false">IF(B474="","",IF(E474&lt;&gt;"",E474,H474))</f>
        <v/>
      </c>
      <c r="E474" s="15"/>
      <c r="F474" s="21" t="str">
        <f aca="false">IF(D474="","",IF(COUNTIF(Settings!$A$6:$A$13,D474)&gt;0,"Income",IF(COUNTIF(Settings!$A$32:$A$34,D474)&gt;0,"Saving","Spending")))</f>
        <v/>
      </c>
      <c r="G474" s="15"/>
      <c r="H474" s="22" t="str">
        <f aca="false">IF(B474="","",IF(OR(I474=0,INDEX(Settings!$F$6:$F$65,MAX(I474,1))=""),"Uncategorised",INDEX(Settings!$F$6:$F$65,I474)))</f>
        <v/>
      </c>
      <c r="I474" s="22" t="str">
        <f aca="false">IF(B474="","",SUMPRODUCT(MAX((Settings!$E$6:$E$65&lt;&gt;"")*ISNUMBER(SEARCH(Settings!$E$6:$E$65,B474))*(ROW(Settings!$E$6:$E$65)-5))))</f>
        <v/>
      </c>
    </row>
    <row r="475" customFormat="false" ht="15" hidden="false" customHeight="false" outlineLevel="0" collapsed="false">
      <c r="A475" s="19"/>
      <c r="B475" s="15"/>
      <c r="C475" s="20"/>
      <c r="D475" s="21" t="str">
        <f aca="false">IF(B475="","",IF(E475&lt;&gt;"",E475,H475))</f>
        <v/>
      </c>
      <c r="E475" s="15"/>
      <c r="F475" s="21" t="str">
        <f aca="false">IF(D475="","",IF(COUNTIF(Settings!$A$6:$A$13,D475)&gt;0,"Income",IF(COUNTIF(Settings!$A$32:$A$34,D475)&gt;0,"Saving","Spending")))</f>
        <v/>
      </c>
      <c r="G475" s="15"/>
      <c r="H475" s="22" t="str">
        <f aca="false">IF(B475="","",IF(OR(I475=0,INDEX(Settings!$F$6:$F$65,MAX(I475,1))=""),"Uncategorised",INDEX(Settings!$F$6:$F$65,I475)))</f>
        <v/>
      </c>
      <c r="I475" s="22" t="str">
        <f aca="false">IF(B475="","",SUMPRODUCT(MAX((Settings!$E$6:$E$65&lt;&gt;"")*ISNUMBER(SEARCH(Settings!$E$6:$E$65,B475))*(ROW(Settings!$E$6:$E$65)-5))))</f>
        <v/>
      </c>
    </row>
    <row r="476" customFormat="false" ht="15" hidden="false" customHeight="false" outlineLevel="0" collapsed="false">
      <c r="A476" s="19"/>
      <c r="B476" s="15"/>
      <c r="C476" s="20"/>
      <c r="D476" s="21" t="str">
        <f aca="false">IF(B476="","",IF(E476&lt;&gt;"",E476,H476))</f>
        <v/>
      </c>
      <c r="E476" s="15"/>
      <c r="F476" s="21" t="str">
        <f aca="false">IF(D476="","",IF(COUNTIF(Settings!$A$6:$A$13,D476)&gt;0,"Income",IF(COUNTIF(Settings!$A$32:$A$34,D476)&gt;0,"Saving","Spending")))</f>
        <v/>
      </c>
      <c r="G476" s="15"/>
      <c r="H476" s="22" t="str">
        <f aca="false">IF(B476="","",IF(OR(I476=0,INDEX(Settings!$F$6:$F$65,MAX(I476,1))=""),"Uncategorised",INDEX(Settings!$F$6:$F$65,I476)))</f>
        <v/>
      </c>
      <c r="I476" s="22" t="str">
        <f aca="false">IF(B476="","",SUMPRODUCT(MAX((Settings!$E$6:$E$65&lt;&gt;"")*ISNUMBER(SEARCH(Settings!$E$6:$E$65,B476))*(ROW(Settings!$E$6:$E$65)-5))))</f>
        <v/>
      </c>
    </row>
    <row r="477" customFormat="false" ht="15" hidden="false" customHeight="false" outlineLevel="0" collapsed="false">
      <c r="A477" s="19"/>
      <c r="B477" s="15"/>
      <c r="C477" s="20"/>
      <c r="D477" s="21" t="str">
        <f aca="false">IF(B477="","",IF(E477&lt;&gt;"",E477,H477))</f>
        <v/>
      </c>
      <c r="E477" s="15"/>
      <c r="F477" s="21" t="str">
        <f aca="false">IF(D477="","",IF(COUNTIF(Settings!$A$6:$A$13,D477)&gt;0,"Income",IF(COUNTIF(Settings!$A$32:$A$34,D477)&gt;0,"Saving","Spending")))</f>
        <v/>
      </c>
      <c r="G477" s="15"/>
      <c r="H477" s="22" t="str">
        <f aca="false">IF(B477="","",IF(OR(I477=0,INDEX(Settings!$F$6:$F$65,MAX(I477,1))=""),"Uncategorised",INDEX(Settings!$F$6:$F$65,I477)))</f>
        <v/>
      </c>
      <c r="I477" s="22" t="str">
        <f aca="false">IF(B477="","",SUMPRODUCT(MAX((Settings!$E$6:$E$65&lt;&gt;"")*ISNUMBER(SEARCH(Settings!$E$6:$E$65,B477))*(ROW(Settings!$E$6:$E$65)-5))))</f>
        <v/>
      </c>
    </row>
    <row r="478" customFormat="false" ht="15" hidden="false" customHeight="false" outlineLevel="0" collapsed="false">
      <c r="A478" s="19"/>
      <c r="B478" s="15"/>
      <c r="C478" s="20"/>
      <c r="D478" s="21" t="str">
        <f aca="false">IF(B478="","",IF(E478&lt;&gt;"",E478,H478))</f>
        <v/>
      </c>
      <c r="E478" s="15"/>
      <c r="F478" s="21" t="str">
        <f aca="false">IF(D478="","",IF(COUNTIF(Settings!$A$6:$A$13,D478)&gt;0,"Income",IF(COUNTIF(Settings!$A$32:$A$34,D478)&gt;0,"Saving","Spending")))</f>
        <v/>
      </c>
      <c r="G478" s="15"/>
      <c r="H478" s="22" t="str">
        <f aca="false">IF(B478="","",IF(OR(I478=0,INDEX(Settings!$F$6:$F$65,MAX(I478,1))=""),"Uncategorised",INDEX(Settings!$F$6:$F$65,I478)))</f>
        <v/>
      </c>
      <c r="I478" s="22" t="str">
        <f aca="false">IF(B478="","",SUMPRODUCT(MAX((Settings!$E$6:$E$65&lt;&gt;"")*ISNUMBER(SEARCH(Settings!$E$6:$E$65,B478))*(ROW(Settings!$E$6:$E$65)-5))))</f>
        <v/>
      </c>
    </row>
    <row r="479" customFormat="false" ht="15" hidden="false" customHeight="false" outlineLevel="0" collapsed="false">
      <c r="A479" s="19"/>
      <c r="B479" s="15"/>
      <c r="C479" s="20"/>
      <c r="D479" s="21" t="str">
        <f aca="false">IF(B479="","",IF(E479&lt;&gt;"",E479,H479))</f>
        <v/>
      </c>
      <c r="E479" s="15"/>
      <c r="F479" s="21" t="str">
        <f aca="false">IF(D479="","",IF(COUNTIF(Settings!$A$6:$A$13,D479)&gt;0,"Income",IF(COUNTIF(Settings!$A$32:$A$34,D479)&gt;0,"Saving","Spending")))</f>
        <v/>
      </c>
      <c r="G479" s="15"/>
      <c r="H479" s="22" t="str">
        <f aca="false">IF(B479="","",IF(OR(I479=0,INDEX(Settings!$F$6:$F$65,MAX(I479,1))=""),"Uncategorised",INDEX(Settings!$F$6:$F$65,I479)))</f>
        <v/>
      </c>
      <c r="I479" s="22" t="str">
        <f aca="false">IF(B479="","",SUMPRODUCT(MAX((Settings!$E$6:$E$65&lt;&gt;"")*ISNUMBER(SEARCH(Settings!$E$6:$E$65,B479))*(ROW(Settings!$E$6:$E$65)-5))))</f>
        <v/>
      </c>
    </row>
    <row r="480" customFormat="false" ht="15" hidden="false" customHeight="false" outlineLevel="0" collapsed="false">
      <c r="A480" s="19"/>
      <c r="B480" s="15"/>
      <c r="C480" s="20"/>
      <c r="D480" s="21" t="str">
        <f aca="false">IF(B480="","",IF(E480&lt;&gt;"",E480,H480))</f>
        <v/>
      </c>
      <c r="E480" s="15"/>
      <c r="F480" s="21" t="str">
        <f aca="false">IF(D480="","",IF(COUNTIF(Settings!$A$6:$A$13,D480)&gt;0,"Income",IF(COUNTIF(Settings!$A$32:$A$34,D480)&gt;0,"Saving","Spending")))</f>
        <v/>
      </c>
      <c r="G480" s="15"/>
      <c r="H480" s="22" t="str">
        <f aca="false">IF(B480="","",IF(OR(I480=0,INDEX(Settings!$F$6:$F$65,MAX(I480,1))=""),"Uncategorised",INDEX(Settings!$F$6:$F$65,I480)))</f>
        <v/>
      </c>
      <c r="I480" s="22" t="str">
        <f aca="false">IF(B480="","",SUMPRODUCT(MAX((Settings!$E$6:$E$65&lt;&gt;"")*ISNUMBER(SEARCH(Settings!$E$6:$E$65,B480))*(ROW(Settings!$E$6:$E$65)-5))))</f>
        <v/>
      </c>
    </row>
    <row r="481" customFormat="false" ht="15" hidden="false" customHeight="false" outlineLevel="0" collapsed="false">
      <c r="A481" s="19"/>
      <c r="B481" s="15"/>
      <c r="C481" s="20"/>
      <c r="D481" s="21" t="str">
        <f aca="false">IF(B481="","",IF(E481&lt;&gt;"",E481,H481))</f>
        <v/>
      </c>
      <c r="E481" s="15"/>
      <c r="F481" s="21" t="str">
        <f aca="false">IF(D481="","",IF(COUNTIF(Settings!$A$6:$A$13,D481)&gt;0,"Income",IF(COUNTIF(Settings!$A$32:$A$34,D481)&gt;0,"Saving","Spending")))</f>
        <v/>
      </c>
      <c r="G481" s="15"/>
      <c r="H481" s="22" t="str">
        <f aca="false">IF(B481="","",IF(OR(I481=0,INDEX(Settings!$F$6:$F$65,MAX(I481,1))=""),"Uncategorised",INDEX(Settings!$F$6:$F$65,I481)))</f>
        <v/>
      </c>
      <c r="I481" s="22" t="str">
        <f aca="false">IF(B481="","",SUMPRODUCT(MAX((Settings!$E$6:$E$65&lt;&gt;"")*ISNUMBER(SEARCH(Settings!$E$6:$E$65,B481))*(ROW(Settings!$E$6:$E$65)-5))))</f>
        <v/>
      </c>
    </row>
    <row r="482" customFormat="false" ht="15" hidden="false" customHeight="false" outlineLevel="0" collapsed="false">
      <c r="A482" s="19"/>
      <c r="B482" s="15"/>
      <c r="C482" s="20"/>
      <c r="D482" s="21" t="str">
        <f aca="false">IF(B482="","",IF(E482&lt;&gt;"",E482,H482))</f>
        <v/>
      </c>
      <c r="E482" s="15"/>
      <c r="F482" s="21" t="str">
        <f aca="false">IF(D482="","",IF(COUNTIF(Settings!$A$6:$A$13,D482)&gt;0,"Income",IF(COUNTIF(Settings!$A$32:$A$34,D482)&gt;0,"Saving","Spending")))</f>
        <v/>
      </c>
      <c r="G482" s="15"/>
      <c r="H482" s="22" t="str">
        <f aca="false">IF(B482="","",IF(OR(I482=0,INDEX(Settings!$F$6:$F$65,MAX(I482,1))=""),"Uncategorised",INDEX(Settings!$F$6:$F$65,I482)))</f>
        <v/>
      </c>
      <c r="I482" s="22" t="str">
        <f aca="false">IF(B482="","",SUMPRODUCT(MAX((Settings!$E$6:$E$65&lt;&gt;"")*ISNUMBER(SEARCH(Settings!$E$6:$E$65,B482))*(ROW(Settings!$E$6:$E$65)-5))))</f>
        <v/>
      </c>
    </row>
    <row r="483" customFormat="false" ht="15" hidden="false" customHeight="false" outlineLevel="0" collapsed="false">
      <c r="A483" s="19"/>
      <c r="B483" s="15"/>
      <c r="C483" s="20"/>
      <c r="D483" s="21" t="str">
        <f aca="false">IF(B483="","",IF(E483&lt;&gt;"",E483,H483))</f>
        <v/>
      </c>
      <c r="E483" s="15"/>
      <c r="F483" s="21" t="str">
        <f aca="false">IF(D483="","",IF(COUNTIF(Settings!$A$6:$A$13,D483)&gt;0,"Income",IF(COUNTIF(Settings!$A$32:$A$34,D483)&gt;0,"Saving","Spending")))</f>
        <v/>
      </c>
      <c r="G483" s="15"/>
      <c r="H483" s="22" t="str">
        <f aca="false">IF(B483="","",IF(OR(I483=0,INDEX(Settings!$F$6:$F$65,MAX(I483,1))=""),"Uncategorised",INDEX(Settings!$F$6:$F$65,I483)))</f>
        <v/>
      </c>
      <c r="I483" s="22" t="str">
        <f aca="false">IF(B483="","",SUMPRODUCT(MAX((Settings!$E$6:$E$65&lt;&gt;"")*ISNUMBER(SEARCH(Settings!$E$6:$E$65,B483))*(ROW(Settings!$E$6:$E$65)-5))))</f>
        <v/>
      </c>
    </row>
    <row r="484" customFormat="false" ht="15" hidden="false" customHeight="false" outlineLevel="0" collapsed="false">
      <c r="A484" s="19"/>
      <c r="B484" s="15"/>
      <c r="C484" s="20"/>
      <c r="D484" s="21" t="str">
        <f aca="false">IF(B484="","",IF(E484&lt;&gt;"",E484,H484))</f>
        <v/>
      </c>
      <c r="E484" s="15"/>
      <c r="F484" s="21" t="str">
        <f aca="false">IF(D484="","",IF(COUNTIF(Settings!$A$6:$A$13,D484)&gt;0,"Income",IF(COUNTIF(Settings!$A$32:$A$34,D484)&gt;0,"Saving","Spending")))</f>
        <v/>
      </c>
      <c r="G484" s="15"/>
      <c r="H484" s="22" t="str">
        <f aca="false">IF(B484="","",IF(OR(I484=0,INDEX(Settings!$F$6:$F$65,MAX(I484,1))=""),"Uncategorised",INDEX(Settings!$F$6:$F$65,I484)))</f>
        <v/>
      </c>
      <c r="I484" s="22" t="str">
        <f aca="false">IF(B484="","",SUMPRODUCT(MAX((Settings!$E$6:$E$65&lt;&gt;"")*ISNUMBER(SEARCH(Settings!$E$6:$E$65,B484))*(ROW(Settings!$E$6:$E$65)-5))))</f>
        <v/>
      </c>
    </row>
    <row r="485" customFormat="false" ht="15" hidden="false" customHeight="false" outlineLevel="0" collapsed="false">
      <c r="A485" s="19"/>
      <c r="B485" s="15"/>
      <c r="C485" s="20"/>
      <c r="D485" s="21" t="str">
        <f aca="false">IF(B485="","",IF(E485&lt;&gt;"",E485,H485))</f>
        <v/>
      </c>
      <c r="E485" s="15"/>
      <c r="F485" s="21" t="str">
        <f aca="false">IF(D485="","",IF(COUNTIF(Settings!$A$6:$A$13,D485)&gt;0,"Income",IF(COUNTIF(Settings!$A$32:$A$34,D485)&gt;0,"Saving","Spending")))</f>
        <v/>
      </c>
      <c r="G485" s="15"/>
      <c r="H485" s="22" t="str">
        <f aca="false">IF(B485="","",IF(OR(I485=0,INDEX(Settings!$F$6:$F$65,MAX(I485,1))=""),"Uncategorised",INDEX(Settings!$F$6:$F$65,I485)))</f>
        <v/>
      </c>
      <c r="I485" s="22" t="str">
        <f aca="false">IF(B485="","",SUMPRODUCT(MAX((Settings!$E$6:$E$65&lt;&gt;"")*ISNUMBER(SEARCH(Settings!$E$6:$E$65,B485))*(ROW(Settings!$E$6:$E$65)-5))))</f>
        <v/>
      </c>
    </row>
    <row r="486" customFormat="false" ht="15" hidden="false" customHeight="false" outlineLevel="0" collapsed="false">
      <c r="A486" s="19"/>
      <c r="B486" s="15"/>
      <c r="C486" s="20"/>
      <c r="D486" s="21" t="str">
        <f aca="false">IF(B486="","",IF(E486&lt;&gt;"",E486,H486))</f>
        <v/>
      </c>
      <c r="E486" s="15"/>
      <c r="F486" s="21" t="str">
        <f aca="false">IF(D486="","",IF(COUNTIF(Settings!$A$6:$A$13,D486)&gt;0,"Income",IF(COUNTIF(Settings!$A$32:$A$34,D486)&gt;0,"Saving","Spending")))</f>
        <v/>
      </c>
      <c r="G486" s="15"/>
      <c r="H486" s="22" t="str">
        <f aca="false">IF(B486="","",IF(OR(I486=0,INDEX(Settings!$F$6:$F$65,MAX(I486,1))=""),"Uncategorised",INDEX(Settings!$F$6:$F$65,I486)))</f>
        <v/>
      </c>
      <c r="I486" s="22" t="str">
        <f aca="false">IF(B486="","",SUMPRODUCT(MAX((Settings!$E$6:$E$65&lt;&gt;"")*ISNUMBER(SEARCH(Settings!$E$6:$E$65,B486))*(ROW(Settings!$E$6:$E$65)-5))))</f>
        <v/>
      </c>
    </row>
    <row r="487" customFormat="false" ht="15" hidden="false" customHeight="false" outlineLevel="0" collapsed="false">
      <c r="A487" s="19"/>
      <c r="B487" s="15"/>
      <c r="C487" s="20"/>
      <c r="D487" s="21" t="str">
        <f aca="false">IF(B487="","",IF(E487&lt;&gt;"",E487,H487))</f>
        <v/>
      </c>
      <c r="E487" s="15"/>
      <c r="F487" s="21" t="str">
        <f aca="false">IF(D487="","",IF(COUNTIF(Settings!$A$6:$A$13,D487)&gt;0,"Income",IF(COUNTIF(Settings!$A$32:$A$34,D487)&gt;0,"Saving","Spending")))</f>
        <v/>
      </c>
      <c r="G487" s="15"/>
      <c r="H487" s="22" t="str">
        <f aca="false">IF(B487="","",IF(OR(I487=0,INDEX(Settings!$F$6:$F$65,MAX(I487,1))=""),"Uncategorised",INDEX(Settings!$F$6:$F$65,I487)))</f>
        <v/>
      </c>
      <c r="I487" s="22" t="str">
        <f aca="false">IF(B487="","",SUMPRODUCT(MAX((Settings!$E$6:$E$65&lt;&gt;"")*ISNUMBER(SEARCH(Settings!$E$6:$E$65,B487))*(ROW(Settings!$E$6:$E$65)-5))))</f>
        <v/>
      </c>
    </row>
    <row r="488" customFormat="false" ht="15" hidden="false" customHeight="false" outlineLevel="0" collapsed="false">
      <c r="A488" s="19"/>
      <c r="B488" s="15"/>
      <c r="C488" s="20"/>
      <c r="D488" s="21" t="str">
        <f aca="false">IF(B488="","",IF(E488&lt;&gt;"",E488,H488))</f>
        <v/>
      </c>
      <c r="E488" s="15"/>
      <c r="F488" s="21" t="str">
        <f aca="false">IF(D488="","",IF(COUNTIF(Settings!$A$6:$A$13,D488)&gt;0,"Income",IF(COUNTIF(Settings!$A$32:$A$34,D488)&gt;0,"Saving","Spending")))</f>
        <v/>
      </c>
      <c r="G488" s="15"/>
      <c r="H488" s="22" t="str">
        <f aca="false">IF(B488="","",IF(OR(I488=0,INDEX(Settings!$F$6:$F$65,MAX(I488,1))=""),"Uncategorised",INDEX(Settings!$F$6:$F$65,I488)))</f>
        <v/>
      </c>
      <c r="I488" s="22" t="str">
        <f aca="false">IF(B488="","",SUMPRODUCT(MAX((Settings!$E$6:$E$65&lt;&gt;"")*ISNUMBER(SEARCH(Settings!$E$6:$E$65,B488))*(ROW(Settings!$E$6:$E$65)-5))))</f>
        <v/>
      </c>
    </row>
    <row r="489" customFormat="false" ht="15" hidden="false" customHeight="false" outlineLevel="0" collapsed="false">
      <c r="A489" s="19"/>
      <c r="B489" s="15"/>
      <c r="C489" s="20"/>
      <c r="D489" s="21" t="str">
        <f aca="false">IF(B489="","",IF(E489&lt;&gt;"",E489,H489))</f>
        <v/>
      </c>
      <c r="E489" s="15"/>
      <c r="F489" s="21" t="str">
        <f aca="false">IF(D489="","",IF(COUNTIF(Settings!$A$6:$A$13,D489)&gt;0,"Income",IF(COUNTIF(Settings!$A$32:$A$34,D489)&gt;0,"Saving","Spending")))</f>
        <v/>
      </c>
      <c r="G489" s="15"/>
      <c r="H489" s="22" t="str">
        <f aca="false">IF(B489="","",IF(OR(I489=0,INDEX(Settings!$F$6:$F$65,MAX(I489,1))=""),"Uncategorised",INDEX(Settings!$F$6:$F$65,I489)))</f>
        <v/>
      </c>
      <c r="I489" s="22" t="str">
        <f aca="false">IF(B489="","",SUMPRODUCT(MAX((Settings!$E$6:$E$65&lt;&gt;"")*ISNUMBER(SEARCH(Settings!$E$6:$E$65,B489))*(ROW(Settings!$E$6:$E$65)-5))))</f>
        <v/>
      </c>
    </row>
    <row r="490" customFormat="false" ht="15" hidden="false" customHeight="false" outlineLevel="0" collapsed="false">
      <c r="A490" s="19"/>
      <c r="B490" s="15"/>
      <c r="C490" s="20"/>
      <c r="D490" s="21" t="str">
        <f aca="false">IF(B490="","",IF(E490&lt;&gt;"",E490,H490))</f>
        <v/>
      </c>
      <c r="E490" s="15"/>
      <c r="F490" s="21" t="str">
        <f aca="false">IF(D490="","",IF(COUNTIF(Settings!$A$6:$A$13,D490)&gt;0,"Income",IF(COUNTIF(Settings!$A$32:$A$34,D490)&gt;0,"Saving","Spending")))</f>
        <v/>
      </c>
      <c r="G490" s="15"/>
      <c r="H490" s="22" t="str">
        <f aca="false">IF(B490="","",IF(OR(I490=0,INDEX(Settings!$F$6:$F$65,MAX(I490,1))=""),"Uncategorised",INDEX(Settings!$F$6:$F$65,I490)))</f>
        <v/>
      </c>
      <c r="I490" s="22" t="str">
        <f aca="false">IF(B490="","",SUMPRODUCT(MAX((Settings!$E$6:$E$65&lt;&gt;"")*ISNUMBER(SEARCH(Settings!$E$6:$E$65,B490))*(ROW(Settings!$E$6:$E$65)-5))))</f>
        <v/>
      </c>
    </row>
    <row r="491" customFormat="false" ht="15" hidden="false" customHeight="false" outlineLevel="0" collapsed="false">
      <c r="A491" s="19"/>
      <c r="B491" s="15"/>
      <c r="C491" s="20"/>
      <c r="D491" s="21" t="str">
        <f aca="false">IF(B491="","",IF(E491&lt;&gt;"",E491,H491))</f>
        <v/>
      </c>
      <c r="E491" s="15"/>
      <c r="F491" s="21" t="str">
        <f aca="false">IF(D491="","",IF(COUNTIF(Settings!$A$6:$A$13,D491)&gt;0,"Income",IF(COUNTIF(Settings!$A$32:$A$34,D491)&gt;0,"Saving","Spending")))</f>
        <v/>
      </c>
      <c r="G491" s="15"/>
      <c r="H491" s="22" t="str">
        <f aca="false">IF(B491="","",IF(OR(I491=0,INDEX(Settings!$F$6:$F$65,MAX(I491,1))=""),"Uncategorised",INDEX(Settings!$F$6:$F$65,I491)))</f>
        <v/>
      </c>
      <c r="I491" s="22" t="str">
        <f aca="false">IF(B491="","",SUMPRODUCT(MAX((Settings!$E$6:$E$65&lt;&gt;"")*ISNUMBER(SEARCH(Settings!$E$6:$E$65,B491))*(ROW(Settings!$E$6:$E$65)-5))))</f>
        <v/>
      </c>
    </row>
    <row r="492" customFormat="false" ht="15" hidden="false" customHeight="false" outlineLevel="0" collapsed="false">
      <c r="A492" s="19"/>
      <c r="B492" s="15"/>
      <c r="C492" s="20"/>
      <c r="D492" s="21" t="str">
        <f aca="false">IF(B492="","",IF(E492&lt;&gt;"",E492,H492))</f>
        <v/>
      </c>
      <c r="E492" s="15"/>
      <c r="F492" s="21" t="str">
        <f aca="false">IF(D492="","",IF(COUNTIF(Settings!$A$6:$A$13,D492)&gt;0,"Income",IF(COUNTIF(Settings!$A$32:$A$34,D492)&gt;0,"Saving","Spending")))</f>
        <v/>
      </c>
      <c r="G492" s="15"/>
      <c r="H492" s="22" t="str">
        <f aca="false">IF(B492="","",IF(OR(I492=0,INDEX(Settings!$F$6:$F$65,MAX(I492,1))=""),"Uncategorised",INDEX(Settings!$F$6:$F$65,I492)))</f>
        <v/>
      </c>
      <c r="I492" s="22" t="str">
        <f aca="false">IF(B492="","",SUMPRODUCT(MAX((Settings!$E$6:$E$65&lt;&gt;"")*ISNUMBER(SEARCH(Settings!$E$6:$E$65,B492))*(ROW(Settings!$E$6:$E$65)-5))))</f>
        <v/>
      </c>
    </row>
    <row r="493" customFormat="false" ht="15" hidden="false" customHeight="false" outlineLevel="0" collapsed="false">
      <c r="A493" s="19"/>
      <c r="B493" s="15"/>
      <c r="C493" s="20"/>
      <c r="D493" s="21" t="str">
        <f aca="false">IF(B493="","",IF(E493&lt;&gt;"",E493,H493))</f>
        <v/>
      </c>
      <c r="E493" s="15"/>
      <c r="F493" s="21" t="str">
        <f aca="false">IF(D493="","",IF(COUNTIF(Settings!$A$6:$A$13,D493)&gt;0,"Income",IF(COUNTIF(Settings!$A$32:$A$34,D493)&gt;0,"Saving","Spending")))</f>
        <v/>
      </c>
      <c r="G493" s="15"/>
      <c r="H493" s="22" t="str">
        <f aca="false">IF(B493="","",IF(OR(I493=0,INDEX(Settings!$F$6:$F$65,MAX(I493,1))=""),"Uncategorised",INDEX(Settings!$F$6:$F$65,I493)))</f>
        <v/>
      </c>
      <c r="I493" s="22" t="str">
        <f aca="false">IF(B493="","",SUMPRODUCT(MAX((Settings!$E$6:$E$65&lt;&gt;"")*ISNUMBER(SEARCH(Settings!$E$6:$E$65,B493))*(ROW(Settings!$E$6:$E$65)-5))))</f>
        <v/>
      </c>
    </row>
    <row r="494" customFormat="false" ht="15" hidden="false" customHeight="false" outlineLevel="0" collapsed="false">
      <c r="A494" s="19"/>
      <c r="B494" s="15"/>
      <c r="C494" s="20"/>
      <c r="D494" s="21" t="str">
        <f aca="false">IF(B494="","",IF(E494&lt;&gt;"",E494,H494))</f>
        <v/>
      </c>
      <c r="E494" s="15"/>
      <c r="F494" s="21" t="str">
        <f aca="false">IF(D494="","",IF(COUNTIF(Settings!$A$6:$A$13,D494)&gt;0,"Income",IF(COUNTIF(Settings!$A$32:$A$34,D494)&gt;0,"Saving","Spending")))</f>
        <v/>
      </c>
      <c r="G494" s="15"/>
      <c r="H494" s="22" t="str">
        <f aca="false">IF(B494="","",IF(OR(I494=0,INDEX(Settings!$F$6:$F$65,MAX(I494,1))=""),"Uncategorised",INDEX(Settings!$F$6:$F$65,I494)))</f>
        <v/>
      </c>
      <c r="I494" s="22" t="str">
        <f aca="false">IF(B494="","",SUMPRODUCT(MAX((Settings!$E$6:$E$65&lt;&gt;"")*ISNUMBER(SEARCH(Settings!$E$6:$E$65,B494))*(ROW(Settings!$E$6:$E$65)-5))))</f>
        <v/>
      </c>
    </row>
    <row r="495" customFormat="false" ht="15" hidden="false" customHeight="false" outlineLevel="0" collapsed="false">
      <c r="A495" s="19"/>
      <c r="B495" s="15"/>
      <c r="C495" s="20"/>
      <c r="D495" s="21" t="str">
        <f aca="false">IF(B495="","",IF(E495&lt;&gt;"",E495,H495))</f>
        <v/>
      </c>
      <c r="E495" s="15"/>
      <c r="F495" s="21" t="str">
        <f aca="false">IF(D495="","",IF(COUNTIF(Settings!$A$6:$A$13,D495)&gt;0,"Income",IF(COUNTIF(Settings!$A$32:$A$34,D495)&gt;0,"Saving","Spending")))</f>
        <v/>
      </c>
      <c r="G495" s="15"/>
      <c r="H495" s="22" t="str">
        <f aca="false">IF(B495="","",IF(OR(I495=0,INDEX(Settings!$F$6:$F$65,MAX(I495,1))=""),"Uncategorised",INDEX(Settings!$F$6:$F$65,I495)))</f>
        <v/>
      </c>
      <c r="I495" s="22" t="str">
        <f aca="false">IF(B495="","",SUMPRODUCT(MAX((Settings!$E$6:$E$65&lt;&gt;"")*ISNUMBER(SEARCH(Settings!$E$6:$E$65,B495))*(ROW(Settings!$E$6:$E$65)-5))))</f>
        <v/>
      </c>
    </row>
    <row r="496" customFormat="false" ht="15" hidden="false" customHeight="false" outlineLevel="0" collapsed="false">
      <c r="A496" s="19"/>
      <c r="B496" s="15"/>
      <c r="C496" s="20"/>
      <c r="D496" s="21" t="str">
        <f aca="false">IF(B496="","",IF(E496&lt;&gt;"",E496,H496))</f>
        <v/>
      </c>
      <c r="E496" s="15"/>
      <c r="F496" s="21" t="str">
        <f aca="false">IF(D496="","",IF(COUNTIF(Settings!$A$6:$A$13,D496)&gt;0,"Income",IF(COUNTIF(Settings!$A$32:$A$34,D496)&gt;0,"Saving","Spending")))</f>
        <v/>
      </c>
      <c r="G496" s="15"/>
      <c r="H496" s="22" t="str">
        <f aca="false">IF(B496="","",IF(OR(I496=0,INDEX(Settings!$F$6:$F$65,MAX(I496,1))=""),"Uncategorised",INDEX(Settings!$F$6:$F$65,I496)))</f>
        <v/>
      </c>
      <c r="I496" s="22" t="str">
        <f aca="false">IF(B496="","",SUMPRODUCT(MAX((Settings!$E$6:$E$65&lt;&gt;"")*ISNUMBER(SEARCH(Settings!$E$6:$E$65,B496))*(ROW(Settings!$E$6:$E$65)-5))))</f>
        <v/>
      </c>
    </row>
    <row r="497" customFormat="false" ht="15" hidden="false" customHeight="false" outlineLevel="0" collapsed="false">
      <c r="A497" s="19"/>
      <c r="B497" s="15"/>
      <c r="C497" s="20"/>
      <c r="D497" s="21" t="str">
        <f aca="false">IF(B497="","",IF(E497&lt;&gt;"",E497,H497))</f>
        <v/>
      </c>
      <c r="E497" s="15"/>
      <c r="F497" s="21" t="str">
        <f aca="false">IF(D497="","",IF(COUNTIF(Settings!$A$6:$A$13,D497)&gt;0,"Income",IF(COUNTIF(Settings!$A$32:$A$34,D497)&gt;0,"Saving","Spending")))</f>
        <v/>
      </c>
      <c r="G497" s="15"/>
      <c r="H497" s="22" t="str">
        <f aca="false">IF(B497="","",IF(OR(I497=0,INDEX(Settings!$F$6:$F$65,MAX(I497,1))=""),"Uncategorised",INDEX(Settings!$F$6:$F$65,I497)))</f>
        <v/>
      </c>
      <c r="I497" s="22" t="str">
        <f aca="false">IF(B497="","",SUMPRODUCT(MAX((Settings!$E$6:$E$65&lt;&gt;"")*ISNUMBER(SEARCH(Settings!$E$6:$E$65,B497))*(ROW(Settings!$E$6:$E$65)-5))))</f>
        <v/>
      </c>
    </row>
    <row r="498" customFormat="false" ht="15" hidden="false" customHeight="false" outlineLevel="0" collapsed="false">
      <c r="A498" s="19"/>
      <c r="B498" s="15"/>
      <c r="C498" s="20"/>
      <c r="D498" s="21" t="str">
        <f aca="false">IF(B498="","",IF(E498&lt;&gt;"",E498,H498))</f>
        <v/>
      </c>
      <c r="E498" s="15"/>
      <c r="F498" s="21" t="str">
        <f aca="false">IF(D498="","",IF(COUNTIF(Settings!$A$6:$A$13,D498)&gt;0,"Income",IF(COUNTIF(Settings!$A$32:$A$34,D498)&gt;0,"Saving","Spending")))</f>
        <v/>
      </c>
      <c r="G498" s="15"/>
      <c r="H498" s="22" t="str">
        <f aca="false">IF(B498="","",IF(OR(I498=0,INDEX(Settings!$F$6:$F$65,MAX(I498,1))=""),"Uncategorised",INDEX(Settings!$F$6:$F$65,I498)))</f>
        <v/>
      </c>
      <c r="I498" s="22" t="str">
        <f aca="false">IF(B498="","",SUMPRODUCT(MAX((Settings!$E$6:$E$65&lt;&gt;"")*ISNUMBER(SEARCH(Settings!$E$6:$E$65,B498))*(ROW(Settings!$E$6:$E$65)-5))))</f>
        <v/>
      </c>
    </row>
    <row r="499" customFormat="false" ht="15" hidden="false" customHeight="false" outlineLevel="0" collapsed="false">
      <c r="A499" s="19"/>
      <c r="B499" s="15"/>
      <c r="C499" s="20"/>
      <c r="D499" s="21" t="str">
        <f aca="false">IF(B499="","",IF(E499&lt;&gt;"",E499,H499))</f>
        <v/>
      </c>
      <c r="E499" s="15"/>
      <c r="F499" s="21" t="str">
        <f aca="false">IF(D499="","",IF(COUNTIF(Settings!$A$6:$A$13,D499)&gt;0,"Income",IF(COUNTIF(Settings!$A$32:$A$34,D499)&gt;0,"Saving","Spending")))</f>
        <v/>
      </c>
      <c r="G499" s="15"/>
      <c r="H499" s="22" t="str">
        <f aca="false">IF(B499="","",IF(OR(I499=0,INDEX(Settings!$F$6:$F$65,MAX(I499,1))=""),"Uncategorised",INDEX(Settings!$F$6:$F$65,I499)))</f>
        <v/>
      </c>
      <c r="I499" s="22" t="str">
        <f aca="false">IF(B499="","",SUMPRODUCT(MAX((Settings!$E$6:$E$65&lt;&gt;"")*ISNUMBER(SEARCH(Settings!$E$6:$E$65,B499))*(ROW(Settings!$E$6:$E$65)-5))))</f>
        <v/>
      </c>
    </row>
    <row r="500" customFormat="false" ht="15" hidden="false" customHeight="false" outlineLevel="0" collapsed="false">
      <c r="A500" s="19"/>
      <c r="B500" s="15"/>
      <c r="C500" s="20"/>
      <c r="D500" s="21" t="str">
        <f aca="false">IF(B500="","",IF(E500&lt;&gt;"",E500,H500))</f>
        <v/>
      </c>
      <c r="E500" s="15"/>
      <c r="F500" s="21" t="str">
        <f aca="false">IF(D500="","",IF(COUNTIF(Settings!$A$6:$A$13,D500)&gt;0,"Income",IF(COUNTIF(Settings!$A$32:$A$34,D500)&gt;0,"Saving","Spending")))</f>
        <v/>
      </c>
      <c r="G500" s="15"/>
      <c r="H500" s="22" t="str">
        <f aca="false">IF(B500="","",IF(OR(I500=0,INDEX(Settings!$F$6:$F$65,MAX(I500,1))=""),"Uncategorised",INDEX(Settings!$F$6:$F$65,I500)))</f>
        <v/>
      </c>
      <c r="I500" s="22" t="str">
        <f aca="false">IF(B500="","",SUMPRODUCT(MAX((Settings!$E$6:$E$65&lt;&gt;"")*ISNUMBER(SEARCH(Settings!$E$6:$E$65,B500))*(ROW(Settings!$E$6:$E$65)-5))))</f>
        <v/>
      </c>
    </row>
    <row r="501" customFormat="false" ht="15" hidden="false" customHeight="false" outlineLevel="0" collapsed="false">
      <c r="A501" s="19"/>
      <c r="B501" s="15"/>
      <c r="C501" s="20"/>
      <c r="D501" s="21" t="str">
        <f aca="false">IF(B501="","",IF(E501&lt;&gt;"",E501,H501))</f>
        <v/>
      </c>
      <c r="E501" s="15"/>
      <c r="F501" s="21" t="str">
        <f aca="false">IF(D501="","",IF(COUNTIF(Settings!$A$6:$A$13,D501)&gt;0,"Income",IF(COUNTIF(Settings!$A$32:$A$34,D501)&gt;0,"Saving","Spending")))</f>
        <v/>
      </c>
      <c r="G501" s="15"/>
      <c r="H501" s="22" t="str">
        <f aca="false">IF(B501="","",IF(OR(I501=0,INDEX(Settings!$F$6:$F$65,MAX(I501,1))=""),"Uncategorised",INDEX(Settings!$F$6:$F$65,I501)))</f>
        <v/>
      </c>
      <c r="I501" s="22" t="str">
        <f aca="false">IF(B501="","",SUMPRODUCT(MAX((Settings!$E$6:$E$65&lt;&gt;"")*ISNUMBER(SEARCH(Settings!$E$6:$E$65,B501))*(ROW(Settings!$E$6:$E$65)-5))))</f>
        <v/>
      </c>
    </row>
    <row r="502" customFormat="false" ht="15" hidden="false" customHeight="false" outlineLevel="0" collapsed="false">
      <c r="A502" s="19"/>
      <c r="B502" s="15"/>
      <c r="C502" s="20"/>
      <c r="D502" s="21" t="str">
        <f aca="false">IF(B502="","",IF(E502&lt;&gt;"",E502,H502))</f>
        <v/>
      </c>
      <c r="E502" s="15"/>
      <c r="F502" s="21" t="str">
        <f aca="false">IF(D502="","",IF(COUNTIF(Settings!$A$6:$A$13,D502)&gt;0,"Income",IF(COUNTIF(Settings!$A$32:$A$34,D502)&gt;0,"Saving","Spending")))</f>
        <v/>
      </c>
      <c r="G502" s="15"/>
      <c r="H502" s="22" t="str">
        <f aca="false">IF(B502="","",IF(OR(I502=0,INDEX(Settings!$F$6:$F$65,MAX(I502,1))=""),"Uncategorised",INDEX(Settings!$F$6:$F$65,I502)))</f>
        <v/>
      </c>
      <c r="I502" s="22" t="str">
        <f aca="false">IF(B502="","",SUMPRODUCT(MAX((Settings!$E$6:$E$65&lt;&gt;"")*ISNUMBER(SEARCH(Settings!$E$6:$E$65,B502))*(ROW(Settings!$E$6:$E$65)-5))))</f>
        <v/>
      </c>
    </row>
    <row r="503" customFormat="false" ht="15" hidden="false" customHeight="false" outlineLevel="0" collapsed="false">
      <c r="A503" s="19"/>
      <c r="B503" s="15"/>
      <c r="C503" s="20"/>
      <c r="D503" s="21" t="str">
        <f aca="false">IF(B503="","",IF(E503&lt;&gt;"",E503,H503))</f>
        <v/>
      </c>
      <c r="E503" s="15"/>
      <c r="F503" s="21" t="str">
        <f aca="false">IF(D503="","",IF(COUNTIF(Settings!$A$6:$A$13,D503)&gt;0,"Income",IF(COUNTIF(Settings!$A$32:$A$34,D503)&gt;0,"Saving","Spending")))</f>
        <v/>
      </c>
      <c r="G503" s="15"/>
      <c r="H503" s="22" t="str">
        <f aca="false">IF(B503="","",IF(OR(I503=0,INDEX(Settings!$F$6:$F$65,MAX(I503,1))=""),"Uncategorised",INDEX(Settings!$F$6:$F$65,I503)))</f>
        <v/>
      </c>
      <c r="I503" s="22" t="str">
        <f aca="false">IF(B503="","",SUMPRODUCT(MAX((Settings!$E$6:$E$65&lt;&gt;"")*ISNUMBER(SEARCH(Settings!$E$6:$E$65,B503))*(ROW(Settings!$E$6:$E$65)-5))))</f>
        <v/>
      </c>
    </row>
    <row r="504" customFormat="false" ht="15" hidden="false" customHeight="false" outlineLevel="0" collapsed="false">
      <c r="A504" s="19"/>
      <c r="B504" s="15"/>
      <c r="C504" s="20"/>
      <c r="D504" s="21" t="str">
        <f aca="false">IF(B504="","",IF(E504&lt;&gt;"",E504,H504))</f>
        <v/>
      </c>
      <c r="E504" s="15"/>
      <c r="F504" s="21" t="str">
        <f aca="false">IF(D504="","",IF(COUNTIF(Settings!$A$6:$A$13,D504)&gt;0,"Income",IF(COUNTIF(Settings!$A$32:$A$34,D504)&gt;0,"Saving","Spending")))</f>
        <v/>
      </c>
      <c r="G504" s="15"/>
      <c r="H504" s="22" t="str">
        <f aca="false">IF(B504="","",IF(OR(I504=0,INDEX(Settings!$F$6:$F$65,MAX(I504,1))=""),"Uncategorised",INDEX(Settings!$F$6:$F$65,I504)))</f>
        <v/>
      </c>
      <c r="I504" s="22" t="str">
        <f aca="false">IF(B504="","",SUMPRODUCT(MAX((Settings!$E$6:$E$65&lt;&gt;"")*ISNUMBER(SEARCH(Settings!$E$6:$E$65,B504))*(ROW(Settings!$E$6:$E$65)-5))))</f>
        <v/>
      </c>
    </row>
    <row r="505" customFormat="false" ht="15" hidden="false" customHeight="false" outlineLevel="0" collapsed="false">
      <c r="A505" s="19"/>
      <c r="B505" s="15"/>
      <c r="C505" s="20"/>
      <c r="D505" s="21" t="str">
        <f aca="false">IF(B505="","",IF(E505&lt;&gt;"",E505,H505))</f>
        <v/>
      </c>
      <c r="E505" s="15"/>
      <c r="F505" s="21" t="str">
        <f aca="false">IF(D505="","",IF(COUNTIF(Settings!$A$6:$A$13,D505)&gt;0,"Income",IF(COUNTIF(Settings!$A$32:$A$34,D505)&gt;0,"Saving","Spending")))</f>
        <v/>
      </c>
      <c r="G505" s="15"/>
      <c r="H505" s="22" t="str">
        <f aca="false">IF(B505="","",IF(OR(I505=0,INDEX(Settings!$F$6:$F$65,MAX(I505,1))=""),"Uncategorised",INDEX(Settings!$F$6:$F$65,I505)))</f>
        <v/>
      </c>
      <c r="I505" s="22" t="str">
        <f aca="false">IF(B505="","",SUMPRODUCT(MAX((Settings!$E$6:$E$65&lt;&gt;"")*ISNUMBER(SEARCH(Settings!$E$6:$E$65,B505))*(ROW(Settings!$E$6:$E$65)-5))))</f>
        <v/>
      </c>
    </row>
    <row r="506" customFormat="false" ht="15" hidden="false" customHeight="false" outlineLevel="0" collapsed="false">
      <c r="A506" s="19"/>
      <c r="B506" s="15"/>
      <c r="C506" s="20"/>
      <c r="D506" s="21" t="str">
        <f aca="false">IF(B506="","",IF(E506&lt;&gt;"",E506,H506))</f>
        <v/>
      </c>
      <c r="E506" s="15"/>
      <c r="F506" s="21" t="str">
        <f aca="false">IF(D506="","",IF(COUNTIF(Settings!$A$6:$A$13,D506)&gt;0,"Income",IF(COUNTIF(Settings!$A$32:$A$34,D506)&gt;0,"Saving","Spending")))</f>
        <v/>
      </c>
      <c r="G506" s="15"/>
      <c r="H506" s="22" t="str">
        <f aca="false">IF(B506="","",IF(OR(I506=0,INDEX(Settings!$F$6:$F$65,MAX(I506,1))=""),"Uncategorised",INDEX(Settings!$F$6:$F$65,I506)))</f>
        <v/>
      </c>
      <c r="I506" s="22" t="str">
        <f aca="false">IF(B506="","",SUMPRODUCT(MAX((Settings!$E$6:$E$65&lt;&gt;"")*ISNUMBER(SEARCH(Settings!$E$6:$E$65,B506))*(ROW(Settings!$E$6:$E$65)-5))))</f>
        <v/>
      </c>
    </row>
    <row r="507" customFormat="false" ht="15" hidden="false" customHeight="false" outlineLevel="0" collapsed="false">
      <c r="A507" s="19"/>
      <c r="B507" s="15"/>
      <c r="C507" s="20"/>
      <c r="D507" s="21" t="str">
        <f aca="false">IF(B507="","",IF(E507&lt;&gt;"",E507,H507))</f>
        <v/>
      </c>
      <c r="E507" s="15"/>
      <c r="F507" s="21" t="str">
        <f aca="false">IF(D507="","",IF(COUNTIF(Settings!$A$6:$A$13,D507)&gt;0,"Income",IF(COUNTIF(Settings!$A$32:$A$34,D507)&gt;0,"Saving","Spending")))</f>
        <v/>
      </c>
      <c r="G507" s="15"/>
      <c r="H507" s="22" t="str">
        <f aca="false">IF(B507="","",IF(OR(I507=0,INDEX(Settings!$F$6:$F$65,MAX(I507,1))=""),"Uncategorised",INDEX(Settings!$F$6:$F$65,I507)))</f>
        <v/>
      </c>
      <c r="I507" s="22" t="str">
        <f aca="false">IF(B507="","",SUMPRODUCT(MAX((Settings!$E$6:$E$65&lt;&gt;"")*ISNUMBER(SEARCH(Settings!$E$6:$E$65,B507))*(ROW(Settings!$E$6:$E$65)-5))))</f>
        <v/>
      </c>
    </row>
    <row r="508" customFormat="false" ht="15" hidden="false" customHeight="false" outlineLevel="0" collapsed="false">
      <c r="A508" s="19"/>
      <c r="B508" s="15"/>
      <c r="C508" s="20"/>
      <c r="D508" s="21" t="str">
        <f aca="false">IF(B508="","",IF(E508&lt;&gt;"",E508,H508))</f>
        <v/>
      </c>
      <c r="E508" s="15"/>
      <c r="F508" s="21" t="str">
        <f aca="false">IF(D508="","",IF(COUNTIF(Settings!$A$6:$A$13,D508)&gt;0,"Income",IF(COUNTIF(Settings!$A$32:$A$34,D508)&gt;0,"Saving","Spending")))</f>
        <v/>
      </c>
      <c r="G508" s="15"/>
      <c r="H508" s="22" t="str">
        <f aca="false">IF(B508="","",IF(OR(I508=0,INDEX(Settings!$F$6:$F$65,MAX(I508,1))=""),"Uncategorised",INDEX(Settings!$F$6:$F$65,I508)))</f>
        <v/>
      </c>
      <c r="I508" s="22" t="str">
        <f aca="false">IF(B508="","",SUMPRODUCT(MAX((Settings!$E$6:$E$65&lt;&gt;"")*ISNUMBER(SEARCH(Settings!$E$6:$E$65,B508))*(ROW(Settings!$E$6:$E$65)-5))))</f>
        <v/>
      </c>
    </row>
    <row r="509" customFormat="false" ht="15" hidden="false" customHeight="false" outlineLevel="0" collapsed="false">
      <c r="A509" s="19"/>
      <c r="B509" s="15"/>
      <c r="C509" s="20"/>
      <c r="D509" s="21" t="str">
        <f aca="false">IF(B509="","",IF(E509&lt;&gt;"",E509,H509))</f>
        <v/>
      </c>
      <c r="E509" s="15"/>
      <c r="F509" s="21" t="str">
        <f aca="false">IF(D509="","",IF(COUNTIF(Settings!$A$6:$A$13,D509)&gt;0,"Income",IF(COUNTIF(Settings!$A$32:$A$34,D509)&gt;0,"Saving","Spending")))</f>
        <v/>
      </c>
      <c r="G509" s="15"/>
      <c r="H509" s="22" t="str">
        <f aca="false">IF(B509="","",IF(OR(I509=0,INDEX(Settings!$F$6:$F$65,MAX(I509,1))=""),"Uncategorised",INDEX(Settings!$F$6:$F$65,I509)))</f>
        <v/>
      </c>
      <c r="I509" s="22" t="str">
        <f aca="false">IF(B509="","",SUMPRODUCT(MAX((Settings!$E$6:$E$65&lt;&gt;"")*ISNUMBER(SEARCH(Settings!$E$6:$E$65,B509))*(ROW(Settings!$E$6:$E$65)-5))))</f>
        <v/>
      </c>
    </row>
    <row r="510" customFormat="false" ht="15" hidden="false" customHeight="false" outlineLevel="0" collapsed="false">
      <c r="A510" s="19"/>
      <c r="B510" s="15"/>
      <c r="C510" s="20"/>
      <c r="D510" s="21" t="str">
        <f aca="false">IF(B510="","",IF(E510&lt;&gt;"",E510,H510))</f>
        <v/>
      </c>
      <c r="E510" s="15"/>
      <c r="F510" s="21" t="str">
        <f aca="false">IF(D510="","",IF(COUNTIF(Settings!$A$6:$A$13,D510)&gt;0,"Income",IF(COUNTIF(Settings!$A$32:$A$34,D510)&gt;0,"Saving","Spending")))</f>
        <v/>
      </c>
      <c r="G510" s="15"/>
      <c r="H510" s="22" t="str">
        <f aca="false">IF(B510="","",IF(OR(I510=0,INDEX(Settings!$F$6:$F$65,MAX(I510,1))=""),"Uncategorised",INDEX(Settings!$F$6:$F$65,I510)))</f>
        <v/>
      </c>
      <c r="I510" s="22" t="str">
        <f aca="false">IF(B510="","",SUMPRODUCT(MAX((Settings!$E$6:$E$65&lt;&gt;"")*ISNUMBER(SEARCH(Settings!$E$6:$E$65,B510))*(ROW(Settings!$E$6:$E$65)-5))))</f>
        <v/>
      </c>
    </row>
    <row r="511" customFormat="false" ht="15" hidden="false" customHeight="false" outlineLevel="0" collapsed="false">
      <c r="A511" s="19"/>
      <c r="B511" s="15"/>
      <c r="C511" s="20"/>
      <c r="D511" s="21" t="str">
        <f aca="false">IF(B511="","",IF(E511&lt;&gt;"",E511,H511))</f>
        <v/>
      </c>
      <c r="E511" s="15"/>
      <c r="F511" s="21" t="str">
        <f aca="false">IF(D511="","",IF(COUNTIF(Settings!$A$6:$A$13,D511)&gt;0,"Income",IF(COUNTIF(Settings!$A$32:$A$34,D511)&gt;0,"Saving","Spending")))</f>
        <v/>
      </c>
      <c r="G511" s="15"/>
      <c r="H511" s="22" t="str">
        <f aca="false">IF(B511="","",IF(OR(I511=0,INDEX(Settings!$F$6:$F$65,MAX(I511,1))=""),"Uncategorised",INDEX(Settings!$F$6:$F$65,I511)))</f>
        <v/>
      </c>
      <c r="I511" s="22" t="str">
        <f aca="false">IF(B511="","",SUMPRODUCT(MAX((Settings!$E$6:$E$65&lt;&gt;"")*ISNUMBER(SEARCH(Settings!$E$6:$E$65,B511))*(ROW(Settings!$E$6:$E$65)-5))))</f>
        <v/>
      </c>
    </row>
    <row r="512" customFormat="false" ht="15" hidden="false" customHeight="false" outlineLevel="0" collapsed="false">
      <c r="A512" s="19"/>
      <c r="B512" s="15"/>
      <c r="C512" s="20"/>
      <c r="D512" s="21" t="str">
        <f aca="false">IF(B512="","",IF(E512&lt;&gt;"",E512,H512))</f>
        <v/>
      </c>
      <c r="E512" s="15"/>
      <c r="F512" s="21" t="str">
        <f aca="false">IF(D512="","",IF(COUNTIF(Settings!$A$6:$A$13,D512)&gt;0,"Income",IF(COUNTIF(Settings!$A$32:$A$34,D512)&gt;0,"Saving","Spending")))</f>
        <v/>
      </c>
      <c r="G512" s="15"/>
      <c r="H512" s="22" t="str">
        <f aca="false">IF(B512="","",IF(OR(I512=0,INDEX(Settings!$F$6:$F$65,MAX(I512,1))=""),"Uncategorised",INDEX(Settings!$F$6:$F$65,I512)))</f>
        <v/>
      </c>
      <c r="I512" s="22" t="str">
        <f aca="false">IF(B512="","",SUMPRODUCT(MAX((Settings!$E$6:$E$65&lt;&gt;"")*ISNUMBER(SEARCH(Settings!$E$6:$E$65,B512))*(ROW(Settings!$E$6:$E$65)-5))))</f>
        <v/>
      </c>
    </row>
    <row r="513" customFormat="false" ht="15" hidden="false" customHeight="false" outlineLevel="0" collapsed="false">
      <c r="A513" s="19"/>
      <c r="B513" s="15"/>
      <c r="C513" s="20"/>
      <c r="D513" s="21" t="str">
        <f aca="false">IF(B513="","",IF(E513&lt;&gt;"",E513,H513))</f>
        <v/>
      </c>
      <c r="E513" s="15"/>
      <c r="F513" s="21" t="str">
        <f aca="false">IF(D513="","",IF(COUNTIF(Settings!$A$6:$A$13,D513)&gt;0,"Income",IF(COUNTIF(Settings!$A$32:$A$34,D513)&gt;0,"Saving","Spending")))</f>
        <v/>
      </c>
      <c r="G513" s="15"/>
      <c r="H513" s="22" t="str">
        <f aca="false">IF(B513="","",IF(OR(I513=0,INDEX(Settings!$F$6:$F$65,MAX(I513,1))=""),"Uncategorised",INDEX(Settings!$F$6:$F$65,I513)))</f>
        <v/>
      </c>
      <c r="I513" s="22" t="str">
        <f aca="false">IF(B513="","",SUMPRODUCT(MAX((Settings!$E$6:$E$65&lt;&gt;"")*ISNUMBER(SEARCH(Settings!$E$6:$E$65,B513))*(ROW(Settings!$E$6:$E$65)-5))))</f>
        <v/>
      </c>
    </row>
    <row r="514" customFormat="false" ht="15" hidden="false" customHeight="false" outlineLevel="0" collapsed="false">
      <c r="A514" s="19"/>
      <c r="B514" s="15"/>
      <c r="C514" s="20"/>
      <c r="D514" s="21" t="str">
        <f aca="false">IF(B514="","",IF(E514&lt;&gt;"",E514,H514))</f>
        <v/>
      </c>
      <c r="E514" s="15"/>
      <c r="F514" s="21" t="str">
        <f aca="false">IF(D514="","",IF(COUNTIF(Settings!$A$6:$A$13,D514)&gt;0,"Income",IF(COUNTIF(Settings!$A$32:$A$34,D514)&gt;0,"Saving","Spending")))</f>
        <v/>
      </c>
      <c r="G514" s="15"/>
      <c r="H514" s="22" t="str">
        <f aca="false">IF(B514="","",IF(OR(I514=0,INDEX(Settings!$F$6:$F$65,MAX(I514,1))=""),"Uncategorised",INDEX(Settings!$F$6:$F$65,I514)))</f>
        <v/>
      </c>
      <c r="I514" s="22" t="str">
        <f aca="false">IF(B514="","",SUMPRODUCT(MAX((Settings!$E$6:$E$65&lt;&gt;"")*ISNUMBER(SEARCH(Settings!$E$6:$E$65,B514))*(ROW(Settings!$E$6:$E$65)-5))))</f>
        <v/>
      </c>
    </row>
    <row r="515" customFormat="false" ht="15" hidden="false" customHeight="false" outlineLevel="0" collapsed="false">
      <c r="A515" s="19"/>
      <c r="B515" s="15"/>
      <c r="C515" s="20"/>
      <c r="D515" s="21" t="str">
        <f aca="false">IF(B515="","",IF(E515&lt;&gt;"",E515,H515))</f>
        <v/>
      </c>
      <c r="E515" s="15"/>
      <c r="F515" s="21" t="str">
        <f aca="false">IF(D515="","",IF(COUNTIF(Settings!$A$6:$A$13,D515)&gt;0,"Income",IF(COUNTIF(Settings!$A$32:$A$34,D515)&gt;0,"Saving","Spending")))</f>
        <v/>
      </c>
      <c r="G515" s="15"/>
      <c r="H515" s="22" t="str">
        <f aca="false">IF(B515="","",IF(OR(I515=0,INDEX(Settings!$F$6:$F$65,MAX(I515,1))=""),"Uncategorised",INDEX(Settings!$F$6:$F$65,I515)))</f>
        <v/>
      </c>
      <c r="I515" s="22" t="str">
        <f aca="false">IF(B515="","",SUMPRODUCT(MAX((Settings!$E$6:$E$65&lt;&gt;"")*ISNUMBER(SEARCH(Settings!$E$6:$E$65,B515))*(ROW(Settings!$E$6:$E$65)-5))))</f>
        <v/>
      </c>
    </row>
    <row r="516" customFormat="false" ht="15" hidden="false" customHeight="false" outlineLevel="0" collapsed="false">
      <c r="A516" s="19"/>
      <c r="B516" s="15"/>
      <c r="C516" s="20"/>
      <c r="D516" s="21" t="str">
        <f aca="false">IF(B516="","",IF(E516&lt;&gt;"",E516,H516))</f>
        <v/>
      </c>
      <c r="E516" s="15"/>
      <c r="F516" s="21" t="str">
        <f aca="false">IF(D516="","",IF(COUNTIF(Settings!$A$6:$A$13,D516)&gt;0,"Income",IF(COUNTIF(Settings!$A$32:$A$34,D516)&gt;0,"Saving","Spending")))</f>
        <v/>
      </c>
      <c r="G516" s="15"/>
      <c r="H516" s="22" t="str">
        <f aca="false">IF(B516="","",IF(OR(I516=0,INDEX(Settings!$F$6:$F$65,MAX(I516,1))=""),"Uncategorised",INDEX(Settings!$F$6:$F$65,I516)))</f>
        <v/>
      </c>
      <c r="I516" s="22" t="str">
        <f aca="false">IF(B516="","",SUMPRODUCT(MAX((Settings!$E$6:$E$65&lt;&gt;"")*ISNUMBER(SEARCH(Settings!$E$6:$E$65,B516))*(ROW(Settings!$E$6:$E$65)-5))))</f>
        <v/>
      </c>
    </row>
    <row r="517" customFormat="false" ht="15" hidden="false" customHeight="false" outlineLevel="0" collapsed="false">
      <c r="A517" s="19"/>
      <c r="B517" s="15"/>
      <c r="C517" s="20"/>
      <c r="D517" s="21" t="str">
        <f aca="false">IF(B517="","",IF(E517&lt;&gt;"",E517,H517))</f>
        <v/>
      </c>
      <c r="E517" s="15"/>
      <c r="F517" s="21" t="str">
        <f aca="false">IF(D517="","",IF(COUNTIF(Settings!$A$6:$A$13,D517)&gt;0,"Income",IF(COUNTIF(Settings!$A$32:$A$34,D517)&gt;0,"Saving","Spending")))</f>
        <v/>
      </c>
      <c r="G517" s="15"/>
      <c r="H517" s="22" t="str">
        <f aca="false">IF(B517="","",IF(OR(I517=0,INDEX(Settings!$F$6:$F$65,MAX(I517,1))=""),"Uncategorised",INDEX(Settings!$F$6:$F$65,I517)))</f>
        <v/>
      </c>
      <c r="I517" s="22" t="str">
        <f aca="false">IF(B517="","",SUMPRODUCT(MAX((Settings!$E$6:$E$65&lt;&gt;"")*ISNUMBER(SEARCH(Settings!$E$6:$E$65,B517))*(ROW(Settings!$E$6:$E$65)-5))))</f>
        <v/>
      </c>
    </row>
    <row r="518" customFormat="false" ht="15" hidden="false" customHeight="false" outlineLevel="0" collapsed="false">
      <c r="A518" s="19"/>
      <c r="B518" s="15"/>
      <c r="C518" s="20"/>
      <c r="D518" s="21" t="str">
        <f aca="false">IF(B518="","",IF(E518&lt;&gt;"",E518,H518))</f>
        <v/>
      </c>
      <c r="E518" s="15"/>
      <c r="F518" s="21" t="str">
        <f aca="false">IF(D518="","",IF(COUNTIF(Settings!$A$6:$A$13,D518)&gt;0,"Income",IF(COUNTIF(Settings!$A$32:$A$34,D518)&gt;0,"Saving","Spending")))</f>
        <v/>
      </c>
      <c r="G518" s="15"/>
      <c r="H518" s="22" t="str">
        <f aca="false">IF(B518="","",IF(OR(I518=0,INDEX(Settings!$F$6:$F$65,MAX(I518,1))=""),"Uncategorised",INDEX(Settings!$F$6:$F$65,I518)))</f>
        <v/>
      </c>
      <c r="I518" s="22" t="str">
        <f aca="false">IF(B518="","",SUMPRODUCT(MAX((Settings!$E$6:$E$65&lt;&gt;"")*ISNUMBER(SEARCH(Settings!$E$6:$E$65,B518))*(ROW(Settings!$E$6:$E$65)-5))))</f>
        <v/>
      </c>
    </row>
    <row r="519" customFormat="false" ht="15" hidden="false" customHeight="false" outlineLevel="0" collapsed="false">
      <c r="A519" s="19"/>
      <c r="B519" s="15"/>
      <c r="C519" s="20"/>
      <c r="D519" s="21" t="str">
        <f aca="false">IF(B519="","",IF(E519&lt;&gt;"",E519,H519))</f>
        <v/>
      </c>
      <c r="E519" s="15"/>
      <c r="F519" s="21" t="str">
        <f aca="false">IF(D519="","",IF(COUNTIF(Settings!$A$6:$A$13,D519)&gt;0,"Income",IF(COUNTIF(Settings!$A$32:$A$34,D519)&gt;0,"Saving","Spending")))</f>
        <v/>
      </c>
      <c r="G519" s="15"/>
      <c r="H519" s="22" t="str">
        <f aca="false">IF(B519="","",IF(OR(I519=0,INDEX(Settings!$F$6:$F$65,MAX(I519,1))=""),"Uncategorised",INDEX(Settings!$F$6:$F$65,I519)))</f>
        <v/>
      </c>
      <c r="I519" s="22" t="str">
        <f aca="false">IF(B519="","",SUMPRODUCT(MAX((Settings!$E$6:$E$65&lt;&gt;"")*ISNUMBER(SEARCH(Settings!$E$6:$E$65,B519))*(ROW(Settings!$E$6:$E$65)-5))))</f>
        <v/>
      </c>
    </row>
    <row r="520" customFormat="false" ht="15" hidden="false" customHeight="false" outlineLevel="0" collapsed="false">
      <c r="A520" s="19"/>
      <c r="B520" s="15"/>
      <c r="C520" s="20"/>
      <c r="D520" s="21" t="str">
        <f aca="false">IF(B520="","",IF(E520&lt;&gt;"",E520,H520))</f>
        <v/>
      </c>
      <c r="E520" s="15"/>
      <c r="F520" s="21" t="str">
        <f aca="false">IF(D520="","",IF(COUNTIF(Settings!$A$6:$A$13,D520)&gt;0,"Income",IF(COUNTIF(Settings!$A$32:$A$34,D520)&gt;0,"Saving","Spending")))</f>
        <v/>
      </c>
      <c r="G520" s="15"/>
      <c r="H520" s="22" t="str">
        <f aca="false">IF(B520="","",IF(OR(I520=0,INDEX(Settings!$F$6:$F$65,MAX(I520,1))=""),"Uncategorised",INDEX(Settings!$F$6:$F$65,I520)))</f>
        <v/>
      </c>
      <c r="I520" s="22" t="str">
        <f aca="false">IF(B520="","",SUMPRODUCT(MAX((Settings!$E$6:$E$65&lt;&gt;"")*ISNUMBER(SEARCH(Settings!$E$6:$E$65,B520))*(ROW(Settings!$E$6:$E$65)-5))))</f>
        <v/>
      </c>
    </row>
    <row r="521" customFormat="false" ht="15" hidden="false" customHeight="false" outlineLevel="0" collapsed="false">
      <c r="A521" s="19"/>
      <c r="B521" s="15"/>
      <c r="C521" s="20"/>
      <c r="D521" s="21" t="str">
        <f aca="false">IF(B521="","",IF(E521&lt;&gt;"",E521,H521))</f>
        <v/>
      </c>
      <c r="E521" s="15"/>
      <c r="F521" s="21" t="str">
        <f aca="false">IF(D521="","",IF(COUNTIF(Settings!$A$6:$A$13,D521)&gt;0,"Income",IF(COUNTIF(Settings!$A$32:$A$34,D521)&gt;0,"Saving","Spending")))</f>
        <v/>
      </c>
      <c r="G521" s="15"/>
      <c r="H521" s="22" t="str">
        <f aca="false">IF(B521="","",IF(OR(I521=0,INDEX(Settings!$F$6:$F$65,MAX(I521,1))=""),"Uncategorised",INDEX(Settings!$F$6:$F$65,I521)))</f>
        <v/>
      </c>
      <c r="I521" s="22" t="str">
        <f aca="false">IF(B521="","",SUMPRODUCT(MAX((Settings!$E$6:$E$65&lt;&gt;"")*ISNUMBER(SEARCH(Settings!$E$6:$E$65,B521))*(ROW(Settings!$E$6:$E$65)-5))))</f>
        <v/>
      </c>
    </row>
    <row r="522" customFormat="false" ht="15" hidden="false" customHeight="false" outlineLevel="0" collapsed="false">
      <c r="A522" s="19"/>
      <c r="B522" s="15"/>
      <c r="C522" s="20"/>
      <c r="D522" s="21" t="str">
        <f aca="false">IF(B522="","",IF(E522&lt;&gt;"",E522,H522))</f>
        <v/>
      </c>
      <c r="E522" s="15"/>
      <c r="F522" s="21" t="str">
        <f aca="false">IF(D522="","",IF(COUNTIF(Settings!$A$6:$A$13,D522)&gt;0,"Income",IF(COUNTIF(Settings!$A$32:$A$34,D522)&gt;0,"Saving","Spending")))</f>
        <v/>
      </c>
      <c r="G522" s="15"/>
      <c r="H522" s="22" t="str">
        <f aca="false">IF(B522="","",IF(OR(I522=0,INDEX(Settings!$F$6:$F$65,MAX(I522,1))=""),"Uncategorised",INDEX(Settings!$F$6:$F$65,I522)))</f>
        <v/>
      </c>
      <c r="I522" s="22" t="str">
        <f aca="false">IF(B522="","",SUMPRODUCT(MAX((Settings!$E$6:$E$65&lt;&gt;"")*ISNUMBER(SEARCH(Settings!$E$6:$E$65,B522))*(ROW(Settings!$E$6:$E$65)-5))))</f>
        <v/>
      </c>
    </row>
    <row r="523" customFormat="false" ht="15" hidden="false" customHeight="false" outlineLevel="0" collapsed="false">
      <c r="A523" s="19"/>
      <c r="B523" s="15"/>
      <c r="C523" s="20"/>
      <c r="D523" s="21" t="str">
        <f aca="false">IF(B523="","",IF(E523&lt;&gt;"",E523,H523))</f>
        <v/>
      </c>
      <c r="E523" s="15"/>
      <c r="F523" s="21" t="str">
        <f aca="false">IF(D523="","",IF(COUNTIF(Settings!$A$6:$A$13,D523)&gt;0,"Income",IF(COUNTIF(Settings!$A$32:$A$34,D523)&gt;0,"Saving","Spending")))</f>
        <v/>
      </c>
      <c r="G523" s="15"/>
      <c r="H523" s="22" t="str">
        <f aca="false">IF(B523="","",IF(OR(I523=0,INDEX(Settings!$F$6:$F$65,MAX(I523,1))=""),"Uncategorised",INDEX(Settings!$F$6:$F$65,I523)))</f>
        <v/>
      </c>
      <c r="I523" s="22" t="str">
        <f aca="false">IF(B523="","",SUMPRODUCT(MAX((Settings!$E$6:$E$65&lt;&gt;"")*ISNUMBER(SEARCH(Settings!$E$6:$E$65,B523))*(ROW(Settings!$E$6:$E$65)-5))))</f>
        <v/>
      </c>
    </row>
    <row r="524" customFormat="false" ht="15" hidden="false" customHeight="false" outlineLevel="0" collapsed="false">
      <c r="A524" s="19"/>
      <c r="B524" s="15"/>
      <c r="C524" s="20"/>
      <c r="D524" s="21" t="str">
        <f aca="false">IF(B524="","",IF(E524&lt;&gt;"",E524,H524))</f>
        <v/>
      </c>
      <c r="E524" s="15"/>
      <c r="F524" s="21" t="str">
        <f aca="false">IF(D524="","",IF(COUNTIF(Settings!$A$6:$A$13,D524)&gt;0,"Income",IF(COUNTIF(Settings!$A$32:$A$34,D524)&gt;0,"Saving","Spending")))</f>
        <v/>
      </c>
      <c r="G524" s="15"/>
      <c r="H524" s="22" t="str">
        <f aca="false">IF(B524="","",IF(OR(I524=0,INDEX(Settings!$F$6:$F$65,MAX(I524,1))=""),"Uncategorised",INDEX(Settings!$F$6:$F$65,I524)))</f>
        <v/>
      </c>
      <c r="I524" s="22" t="str">
        <f aca="false">IF(B524="","",SUMPRODUCT(MAX((Settings!$E$6:$E$65&lt;&gt;"")*ISNUMBER(SEARCH(Settings!$E$6:$E$65,B524))*(ROW(Settings!$E$6:$E$65)-5))))</f>
        <v/>
      </c>
    </row>
    <row r="525" customFormat="false" ht="15" hidden="false" customHeight="false" outlineLevel="0" collapsed="false">
      <c r="A525" s="19"/>
      <c r="B525" s="15"/>
      <c r="C525" s="20"/>
      <c r="D525" s="21" t="str">
        <f aca="false">IF(B525="","",IF(E525&lt;&gt;"",E525,H525))</f>
        <v/>
      </c>
      <c r="E525" s="15"/>
      <c r="F525" s="21" t="str">
        <f aca="false">IF(D525="","",IF(COUNTIF(Settings!$A$6:$A$13,D525)&gt;0,"Income",IF(COUNTIF(Settings!$A$32:$A$34,D525)&gt;0,"Saving","Spending")))</f>
        <v/>
      </c>
      <c r="G525" s="15"/>
      <c r="H525" s="22" t="str">
        <f aca="false">IF(B525="","",IF(OR(I525=0,INDEX(Settings!$F$6:$F$65,MAX(I525,1))=""),"Uncategorised",INDEX(Settings!$F$6:$F$65,I525)))</f>
        <v/>
      </c>
      <c r="I525" s="22" t="str">
        <f aca="false">IF(B525="","",SUMPRODUCT(MAX((Settings!$E$6:$E$65&lt;&gt;"")*ISNUMBER(SEARCH(Settings!$E$6:$E$65,B525))*(ROW(Settings!$E$6:$E$65)-5))))</f>
        <v/>
      </c>
    </row>
    <row r="526" customFormat="false" ht="15" hidden="false" customHeight="false" outlineLevel="0" collapsed="false">
      <c r="A526" s="19"/>
      <c r="B526" s="15"/>
      <c r="C526" s="20"/>
      <c r="D526" s="21" t="str">
        <f aca="false">IF(B526="","",IF(E526&lt;&gt;"",E526,H526))</f>
        <v/>
      </c>
      <c r="E526" s="15"/>
      <c r="F526" s="21" t="str">
        <f aca="false">IF(D526="","",IF(COUNTIF(Settings!$A$6:$A$13,D526)&gt;0,"Income",IF(COUNTIF(Settings!$A$32:$A$34,D526)&gt;0,"Saving","Spending")))</f>
        <v/>
      </c>
      <c r="G526" s="15"/>
      <c r="H526" s="22" t="str">
        <f aca="false">IF(B526="","",IF(OR(I526=0,INDEX(Settings!$F$6:$F$65,MAX(I526,1))=""),"Uncategorised",INDEX(Settings!$F$6:$F$65,I526)))</f>
        <v/>
      </c>
      <c r="I526" s="22" t="str">
        <f aca="false">IF(B526="","",SUMPRODUCT(MAX((Settings!$E$6:$E$65&lt;&gt;"")*ISNUMBER(SEARCH(Settings!$E$6:$E$65,B526))*(ROW(Settings!$E$6:$E$65)-5))))</f>
        <v/>
      </c>
    </row>
    <row r="527" customFormat="false" ht="15" hidden="false" customHeight="false" outlineLevel="0" collapsed="false">
      <c r="A527" s="19"/>
      <c r="B527" s="15"/>
      <c r="C527" s="20"/>
      <c r="D527" s="21" t="str">
        <f aca="false">IF(B527="","",IF(E527&lt;&gt;"",E527,H527))</f>
        <v/>
      </c>
      <c r="E527" s="15"/>
      <c r="F527" s="21" t="str">
        <f aca="false">IF(D527="","",IF(COUNTIF(Settings!$A$6:$A$13,D527)&gt;0,"Income",IF(COUNTIF(Settings!$A$32:$A$34,D527)&gt;0,"Saving","Spending")))</f>
        <v/>
      </c>
      <c r="G527" s="15"/>
      <c r="H527" s="22" t="str">
        <f aca="false">IF(B527="","",IF(OR(I527=0,INDEX(Settings!$F$6:$F$65,MAX(I527,1))=""),"Uncategorised",INDEX(Settings!$F$6:$F$65,I527)))</f>
        <v/>
      </c>
      <c r="I527" s="22" t="str">
        <f aca="false">IF(B527="","",SUMPRODUCT(MAX((Settings!$E$6:$E$65&lt;&gt;"")*ISNUMBER(SEARCH(Settings!$E$6:$E$65,B527))*(ROW(Settings!$E$6:$E$65)-5))))</f>
        <v/>
      </c>
    </row>
    <row r="528" customFormat="false" ht="15" hidden="false" customHeight="false" outlineLevel="0" collapsed="false">
      <c r="A528" s="19"/>
      <c r="B528" s="15"/>
      <c r="C528" s="20"/>
      <c r="D528" s="21" t="str">
        <f aca="false">IF(B528="","",IF(E528&lt;&gt;"",E528,H528))</f>
        <v/>
      </c>
      <c r="E528" s="15"/>
      <c r="F528" s="21" t="str">
        <f aca="false">IF(D528="","",IF(COUNTIF(Settings!$A$6:$A$13,D528)&gt;0,"Income",IF(COUNTIF(Settings!$A$32:$A$34,D528)&gt;0,"Saving","Spending")))</f>
        <v/>
      </c>
      <c r="G528" s="15"/>
      <c r="H528" s="22" t="str">
        <f aca="false">IF(B528="","",IF(OR(I528=0,INDEX(Settings!$F$6:$F$65,MAX(I528,1))=""),"Uncategorised",INDEX(Settings!$F$6:$F$65,I528)))</f>
        <v/>
      </c>
      <c r="I528" s="22" t="str">
        <f aca="false">IF(B528="","",SUMPRODUCT(MAX((Settings!$E$6:$E$65&lt;&gt;"")*ISNUMBER(SEARCH(Settings!$E$6:$E$65,B528))*(ROW(Settings!$E$6:$E$65)-5))))</f>
        <v/>
      </c>
    </row>
    <row r="529" customFormat="false" ht="15" hidden="false" customHeight="false" outlineLevel="0" collapsed="false">
      <c r="A529" s="19"/>
      <c r="B529" s="15"/>
      <c r="C529" s="20"/>
      <c r="D529" s="21" t="str">
        <f aca="false">IF(B529="","",IF(E529&lt;&gt;"",E529,H529))</f>
        <v/>
      </c>
      <c r="E529" s="15"/>
      <c r="F529" s="21" t="str">
        <f aca="false">IF(D529="","",IF(COUNTIF(Settings!$A$6:$A$13,D529)&gt;0,"Income",IF(COUNTIF(Settings!$A$32:$A$34,D529)&gt;0,"Saving","Spending")))</f>
        <v/>
      </c>
      <c r="G529" s="15"/>
      <c r="H529" s="22" t="str">
        <f aca="false">IF(B529="","",IF(OR(I529=0,INDEX(Settings!$F$6:$F$65,MAX(I529,1))=""),"Uncategorised",INDEX(Settings!$F$6:$F$65,I529)))</f>
        <v/>
      </c>
      <c r="I529" s="22" t="str">
        <f aca="false">IF(B529="","",SUMPRODUCT(MAX((Settings!$E$6:$E$65&lt;&gt;"")*ISNUMBER(SEARCH(Settings!$E$6:$E$65,B529))*(ROW(Settings!$E$6:$E$65)-5))))</f>
        <v/>
      </c>
    </row>
    <row r="530" customFormat="false" ht="15" hidden="false" customHeight="false" outlineLevel="0" collapsed="false">
      <c r="A530" s="19"/>
      <c r="B530" s="15"/>
      <c r="C530" s="20"/>
      <c r="D530" s="21" t="str">
        <f aca="false">IF(B530="","",IF(E530&lt;&gt;"",E530,H530))</f>
        <v/>
      </c>
      <c r="E530" s="15"/>
      <c r="F530" s="21" t="str">
        <f aca="false">IF(D530="","",IF(COUNTIF(Settings!$A$6:$A$13,D530)&gt;0,"Income",IF(COUNTIF(Settings!$A$32:$A$34,D530)&gt;0,"Saving","Spending")))</f>
        <v/>
      </c>
      <c r="G530" s="15"/>
      <c r="H530" s="22" t="str">
        <f aca="false">IF(B530="","",IF(OR(I530=0,INDEX(Settings!$F$6:$F$65,MAX(I530,1))=""),"Uncategorised",INDEX(Settings!$F$6:$F$65,I530)))</f>
        <v/>
      </c>
      <c r="I530" s="22" t="str">
        <f aca="false">IF(B530="","",SUMPRODUCT(MAX((Settings!$E$6:$E$65&lt;&gt;"")*ISNUMBER(SEARCH(Settings!$E$6:$E$65,B530))*(ROW(Settings!$E$6:$E$65)-5))))</f>
        <v/>
      </c>
    </row>
    <row r="531" customFormat="false" ht="15" hidden="false" customHeight="false" outlineLevel="0" collapsed="false">
      <c r="A531" s="19"/>
      <c r="B531" s="15"/>
      <c r="C531" s="20"/>
      <c r="D531" s="21" t="str">
        <f aca="false">IF(B531="","",IF(E531&lt;&gt;"",E531,H531))</f>
        <v/>
      </c>
      <c r="E531" s="15"/>
      <c r="F531" s="21" t="str">
        <f aca="false">IF(D531="","",IF(COUNTIF(Settings!$A$6:$A$13,D531)&gt;0,"Income",IF(COUNTIF(Settings!$A$32:$A$34,D531)&gt;0,"Saving","Spending")))</f>
        <v/>
      </c>
      <c r="G531" s="15"/>
      <c r="H531" s="22" t="str">
        <f aca="false">IF(B531="","",IF(OR(I531=0,INDEX(Settings!$F$6:$F$65,MAX(I531,1))=""),"Uncategorised",INDEX(Settings!$F$6:$F$65,I531)))</f>
        <v/>
      </c>
      <c r="I531" s="22" t="str">
        <f aca="false">IF(B531="","",SUMPRODUCT(MAX((Settings!$E$6:$E$65&lt;&gt;"")*ISNUMBER(SEARCH(Settings!$E$6:$E$65,B531))*(ROW(Settings!$E$6:$E$65)-5))))</f>
        <v/>
      </c>
    </row>
    <row r="532" customFormat="false" ht="15" hidden="false" customHeight="false" outlineLevel="0" collapsed="false">
      <c r="A532" s="19"/>
      <c r="B532" s="15"/>
      <c r="C532" s="20"/>
      <c r="D532" s="21" t="str">
        <f aca="false">IF(B532="","",IF(E532&lt;&gt;"",E532,H532))</f>
        <v/>
      </c>
      <c r="E532" s="15"/>
      <c r="F532" s="21" t="str">
        <f aca="false">IF(D532="","",IF(COUNTIF(Settings!$A$6:$A$13,D532)&gt;0,"Income",IF(COUNTIF(Settings!$A$32:$A$34,D532)&gt;0,"Saving","Spending")))</f>
        <v/>
      </c>
      <c r="G532" s="15"/>
      <c r="H532" s="22" t="str">
        <f aca="false">IF(B532="","",IF(OR(I532=0,INDEX(Settings!$F$6:$F$65,MAX(I532,1))=""),"Uncategorised",INDEX(Settings!$F$6:$F$65,I532)))</f>
        <v/>
      </c>
      <c r="I532" s="22" t="str">
        <f aca="false">IF(B532="","",SUMPRODUCT(MAX((Settings!$E$6:$E$65&lt;&gt;"")*ISNUMBER(SEARCH(Settings!$E$6:$E$65,B532))*(ROW(Settings!$E$6:$E$65)-5))))</f>
        <v/>
      </c>
    </row>
    <row r="533" customFormat="false" ht="15" hidden="false" customHeight="false" outlineLevel="0" collapsed="false">
      <c r="A533" s="19"/>
      <c r="B533" s="15"/>
      <c r="C533" s="20"/>
      <c r="D533" s="21" t="str">
        <f aca="false">IF(B533="","",IF(E533&lt;&gt;"",E533,H533))</f>
        <v/>
      </c>
      <c r="E533" s="15"/>
      <c r="F533" s="21" t="str">
        <f aca="false">IF(D533="","",IF(COUNTIF(Settings!$A$6:$A$13,D533)&gt;0,"Income",IF(COUNTIF(Settings!$A$32:$A$34,D533)&gt;0,"Saving","Spending")))</f>
        <v/>
      </c>
      <c r="G533" s="15"/>
      <c r="H533" s="22" t="str">
        <f aca="false">IF(B533="","",IF(OR(I533=0,INDEX(Settings!$F$6:$F$65,MAX(I533,1))=""),"Uncategorised",INDEX(Settings!$F$6:$F$65,I533)))</f>
        <v/>
      </c>
      <c r="I533" s="22" t="str">
        <f aca="false">IF(B533="","",SUMPRODUCT(MAX((Settings!$E$6:$E$65&lt;&gt;"")*ISNUMBER(SEARCH(Settings!$E$6:$E$65,B533))*(ROW(Settings!$E$6:$E$65)-5))))</f>
        <v/>
      </c>
    </row>
    <row r="534" customFormat="false" ht="15" hidden="false" customHeight="false" outlineLevel="0" collapsed="false">
      <c r="A534" s="19"/>
      <c r="B534" s="15"/>
      <c r="C534" s="20"/>
      <c r="D534" s="21" t="str">
        <f aca="false">IF(B534="","",IF(E534&lt;&gt;"",E534,H534))</f>
        <v/>
      </c>
      <c r="E534" s="15"/>
      <c r="F534" s="21" t="str">
        <f aca="false">IF(D534="","",IF(COUNTIF(Settings!$A$6:$A$13,D534)&gt;0,"Income",IF(COUNTIF(Settings!$A$32:$A$34,D534)&gt;0,"Saving","Spending")))</f>
        <v/>
      </c>
      <c r="G534" s="15"/>
      <c r="H534" s="22" t="str">
        <f aca="false">IF(B534="","",IF(OR(I534=0,INDEX(Settings!$F$6:$F$65,MAX(I534,1))=""),"Uncategorised",INDEX(Settings!$F$6:$F$65,I534)))</f>
        <v/>
      </c>
      <c r="I534" s="22" t="str">
        <f aca="false">IF(B534="","",SUMPRODUCT(MAX((Settings!$E$6:$E$65&lt;&gt;"")*ISNUMBER(SEARCH(Settings!$E$6:$E$65,B534))*(ROW(Settings!$E$6:$E$65)-5))))</f>
        <v/>
      </c>
    </row>
    <row r="535" customFormat="false" ht="15" hidden="false" customHeight="false" outlineLevel="0" collapsed="false">
      <c r="A535" s="19"/>
      <c r="B535" s="15"/>
      <c r="C535" s="20"/>
      <c r="D535" s="21" t="str">
        <f aca="false">IF(B535="","",IF(E535&lt;&gt;"",E535,H535))</f>
        <v/>
      </c>
      <c r="E535" s="15"/>
      <c r="F535" s="21" t="str">
        <f aca="false">IF(D535="","",IF(COUNTIF(Settings!$A$6:$A$13,D535)&gt;0,"Income",IF(COUNTIF(Settings!$A$32:$A$34,D535)&gt;0,"Saving","Spending")))</f>
        <v/>
      </c>
      <c r="G535" s="15"/>
      <c r="H535" s="22" t="str">
        <f aca="false">IF(B535="","",IF(OR(I535=0,INDEX(Settings!$F$6:$F$65,MAX(I535,1))=""),"Uncategorised",INDEX(Settings!$F$6:$F$65,I535)))</f>
        <v/>
      </c>
      <c r="I535" s="22" t="str">
        <f aca="false">IF(B535="","",SUMPRODUCT(MAX((Settings!$E$6:$E$65&lt;&gt;"")*ISNUMBER(SEARCH(Settings!$E$6:$E$65,B535))*(ROW(Settings!$E$6:$E$65)-5))))</f>
        <v/>
      </c>
    </row>
    <row r="536" customFormat="false" ht="15" hidden="false" customHeight="false" outlineLevel="0" collapsed="false">
      <c r="A536" s="19"/>
      <c r="B536" s="15"/>
      <c r="C536" s="20"/>
      <c r="D536" s="21" t="str">
        <f aca="false">IF(B536="","",IF(E536&lt;&gt;"",E536,H536))</f>
        <v/>
      </c>
      <c r="E536" s="15"/>
      <c r="F536" s="21" t="str">
        <f aca="false">IF(D536="","",IF(COUNTIF(Settings!$A$6:$A$13,D536)&gt;0,"Income",IF(COUNTIF(Settings!$A$32:$A$34,D536)&gt;0,"Saving","Spending")))</f>
        <v/>
      </c>
      <c r="G536" s="15"/>
      <c r="H536" s="22" t="str">
        <f aca="false">IF(B536="","",IF(OR(I536=0,INDEX(Settings!$F$6:$F$65,MAX(I536,1))=""),"Uncategorised",INDEX(Settings!$F$6:$F$65,I536)))</f>
        <v/>
      </c>
      <c r="I536" s="22" t="str">
        <f aca="false">IF(B536="","",SUMPRODUCT(MAX((Settings!$E$6:$E$65&lt;&gt;"")*ISNUMBER(SEARCH(Settings!$E$6:$E$65,B536))*(ROW(Settings!$E$6:$E$65)-5))))</f>
        <v/>
      </c>
    </row>
    <row r="537" customFormat="false" ht="15" hidden="false" customHeight="false" outlineLevel="0" collapsed="false">
      <c r="A537" s="19"/>
      <c r="B537" s="15"/>
      <c r="C537" s="20"/>
      <c r="D537" s="21" t="str">
        <f aca="false">IF(B537="","",IF(E537&lt;&gt;"",E537,H537))</f>
        <v/>
      </c>
      <c r="E537" s="15"/>
      <c r="F537" s="21" t="str">
        <f aca="false">IF(D537="","",IF(COUNTIF(Settings!$A$6:$A$13,D537)&gt;0,"Income",IF(COUNTIF(Settings!$A$32:$A$34,D537)&gt;0,"Saving","Spending")))</f>
        <v/>
      </c>
      <c r="G537" s="15"/>
      <c r="H537" s="22" t="str">
        <f aca="false">IF(B537="","",IF(OR(I537=0,INDEX(Settings!$F$6:$F$65,MAX(I537,1))=""),"Uncategorised",INDEX(Settings!$F$6:$F$65,I537)))</f>
        <v/>
      </c>
      <c r="I537" s="22" t="str">
        <f aca="false">IF(B537="","",SUMPRODUCT(MAX((Settings!$E$6:$E$65&lt;&gt;"")*ISNUMBER(SEARCH(Settings!$E$6:$E$65,B537))*(ROW(Settings!$E$6:$E$65)-5))))</f>
        <v/>
      </c>
    </row>
    <row r="538" customFormat="false" ht="15" hidden="false" customHeight="false" outlineLevel="0" collapsed="false">
      <c r="A538" s="19"/>
      <c r="B538" s="15"/>
      <c r="C538" s="20"/>
      <c r="D538" s="21" t="str">
        <f aca="false">IF(B538="","",IF(E538&lt;&gt;"",E538,H538))</f>
        <v/>
      </c>
      <c r="E538" s="15"/>
      <c r="F538" s="21" t="str">
        <f aca="false">IF(D538="","",IF(COUNTIF(Settings!$A$6:$A$13,D538)&gt;0,"Income",IF(COUNTIF(Settings!$A$32:$A$34,D538)&gt;0,"Saving","Spending")))</f>
        <v/>
      </c>
      <c r="G538" s="15"/>
      <c r="H538" s="22" t="str">
        <f aca="false">IF(B538="","",IF(OR(I538=0,INDEX(Settings!$F$6:$F$65,MAX(I538,1))=""),"Uncategorised",INDEX(Settings!$F$6:$F$65,I538)))</f>
        <v/>
      </c>
      <c r="I538" s="22" t="str">
        <f aca="false">IF(B538="","",SUMPRODUCT(MAX((Settings!$E$6:$E$65&lt;&gt;"")*ISNUMBER(SEARCH(Settings!$E$6:$E$65,B538))*(ROW(Settings!$E$6:$E$65)-5))))</f>
        <v/>
      </c>
    </row>
    <row r="539" customFormat="false" ht="15" hidden="false" customHeight="false" outlineLevel="0" collapsed="false">
      <c r="A539" s="19"/>
      <c r="B539" s="15"/>
      <c r="C539" s="20"/>
      <c r="D539" s="21" t="str">
        <f aca="false">IF(B539="","",IF(E539&lt;&gt;"",E539,H539))</f>
        <v/>
      </c>
      <c r="E539" s="15"/>
      <c r="F539" s="21" t="str">
        <f aca="false">IF(D539="","",IF(COUNTIF(Settings!$A$6:$A$13,D539)&gt;0,"Income",IF(COUNTIF(Settings!$A$32:$A$34,D539)&gt;0,"Saving","Spending")))</f>
        <v/>
      </c>
      <c r="G539" s="15"/>
      <c r="H539" s="22" t="str">
        <f aca="false">IF(B539="","",IF(OR(I539=0,INDEX(Settings!$F$6:$F$65,MAX(I539,1))=""),"Uncategorised",INDEX(Settings!$F$6:$F$65,I539)))</f>
        <v/>
      </c>
      <c r="I539" s="22" t="str">
        <f aca="false">IF(B539="","",SUMPRODUCT(MAX((Settings!$E$6:$E$65&lt;&gt;"")*ISNUMBER(SEARCH(Settings!$E$6:$E$65,B539))*(ROW(Settings!$E$6:$E$65)-5))))</f>
        <v/>
      </c>
    </row>
    <row r="540" customFormat="false" ht="15" hidden="false" customHeight="false" outlineLevel="0" collapsed="false">
      <c r="A540" s="19"/>
      <c r="B540" s="15"/>
      <c r="C540" s="20"/>
      <c r="D540" s="21" t="str">
        <f aca="false">IF(B540="","",IF(E540&lt;&gt;"",E540,H540))</f>
        <v/>
      </c>
      <c r="E540" s="15"/>
      <c r="F540" s="21" t="str">
        <f aca="false">IF(D540="","",IF(COUNTIF(Settings!$A$6:$A$13,D540)&gt;0,"Income",IF(COUNTIF(Settings!$A$32:$A$34,D540)&gt;0,"Saving","Spending")))</f>
        <v/>
      </c>
      <c r="G540" s="15"/>
      <c r="H540" s="22" t="str">
        <f aca="false">IF(B540="","",IF(OR(I540=0,INDEX(Settings!$F$6:$F$65,MAX(I540,1))=""),"Uncategorised",INDEX(Settings!$F$6:$F$65,I540)))</f>
        <v/>
      </c>
      <c r="I540" s="22" t="str">
        <f aca="false">IF(B540="","",SUMPRODUCT(MAX((Settings!$E$6:$E$65&lt;&gt;"")*ISNUMBER(SEARCH(Settings!$E$6:$E$65,B540))*(ROW(Settings!$E$6:$E$65)-5))))</f>
        <v/>
      </c>
    </row>
    <row r="541" customFormat="false" ht="15" hidden="false" customHeight="false" outlineLevel="0" collapsed="false">
      <c r="A541" s="19"/>
      <c r="B541" s="15"/>
      <c r="C541" s="20"/>
      <c r="D541" s="21" t="str">
        <f aca="false">IF(B541="","",IF(E541&lt;&gt;"",E541,H541))</f>
        <v/>
      </c>
      <c r="E541" s="15"/>
      <c r="F541" s="21" t="str">
        <f aca="false">IF(D541="","",IF(COUNTIF(Settings!$A$6:$A$13,D541)&gt;0,"Income",IF(COUNTIF(Settings!$A$32:$A$34,D541)&gt;0,"Saving","Spending")))</f>
        <v/>
      </c>
      <c r="G541" s="15"/>
      <c r="H541" s="22" t="str">
        <f aca="false">IF(B541="","",IF(OR(I541=0,INDEX(Settings!$F$6:$F$65,MAX(I541,1))=""),"Uncategorised",INDEX(Settings!$F$6:$F$65,I541)))</f>
        <v/>
      </c>
      <c r="I541" s="22" t="str">
        <f aca="false">IF(B541="","",SUMPRODUCT(MAX((Settings!$E$6:$E$65&lt;&gt;"")*ISNUMBER(SEARCH(Settings!$E$6:$E$65,B541))*(ROW(Settings!$E$6:$E$65)-5))))</f>
        <v/>
      </c>
    </row>
    <row r="542" customFormat="false" ht="15" hidden="false" customHeight="false" outlineLevel="0" collapsed="false">
      <c r="A542" s="19"/>
      <c r="B542" s="15"/>
      <c r="C542" s="20"/>
      <c r="D542" s="21" t="str">
        <f aca="false">IF(B542="","",IF(E542&lt;&gt;"",E542,H542))</f>
        <v/>
      </c>
      <c r="E542" s="15"/>
      <c r="F542" s="21" t="str">
        <f aca="false">IF(D542="","",IF(COUNTIF(Settings!$A$6:$A$13,D542)&gt;0,"Income",IF(COUNTIF(Settings!$A$32:$A$34,D542)&gt;0,"Saving","Spending")))</f>
        <v/>
      </c>
      <c r="G542" s="15"/>
      <c r="H542" s="22" t="str">
        <f aca="false">IF(B542="","",IF(OR(I542=0,INDEX(Settings!$F$6:$F$65,MAX(I542,1))=""),"Uncategorised",INDEX(Settings!$F$6:$F$65,I542)))</f>
        <v/>
      </c>
      <c r="I542" s="22" t="str">
        <f aca="false">IF(B542="","",SUMPRODUCT(MAX((Settings!$E$6:$E$65&lt;&gt;"")*ISNUMBER(SEARCH(Settings!$E$6:$E$65,B542))*(ROW(Settings!$E$6:$E$65)-5))))</f>
        <v/>
      </c>
    </row>
    <row r="543" customFormat="false" ht="15" hidden="false" customHeight="false" outlineLevel="0" collapsed="false">
      <c r="A543" s="19"/>
      <c r="B543" s="15"/>
      <c r="C543" s="20"/>
      <c r="D543" s="21" t="str">
        <f aca="false">IF(B543="","",IF(E543&lt;&gt;"",E543,H543))</f>
        <v/>
      </c>
      <c r="E543" s="15"/>
      <c r="F543" s="21" t="str">
        <f aca="false">IF(D543="","",IF(COUNTIF(Settings!$A$6:$A$13,D543)&gt;0,"Income",IF(COUNTIF(Settings!$A$32:$A$34,D543)&gt;0,"Saving","Spending")))</f>
        <v/>
      </c>
      <c r="G543" s="15"/>
      <c r="H543" s="22" t="str">
        <f aca="false">IF(B543="","",IF(OR(I543=0,INDEX(Settings!$F$6:$F$65,MAX(I543,1))=""),"Uncategorised",INDEX(Settings!$F$6:$F$65,I543)))</f>
        <v/>
      </c>
      <c r="I543" s="22" t="str">
        <f aca="false">IF(B543="","",SUMPRODUCT(MAX((Settings!$E$6:$E$65&lt;&gt;"")*ISNUMBER(SEARCH(Settings!$E$6:$E$65,B543))*(ROW(Settings!$E$6:$E$65)-5))))</f>
        <v/>
      </c>
    </row>
    <row r="544" customFormat="false" ht="15" hidden="false" customHeight="false" outlineLevel="0" collapsed="false">
      <c r="A544" s="19"/>
      <c r="B544" s="15"/>
      <c r="C544" s="20"/>
      <c r="D544" s="21" t="str">
        <f aca="false">IF(B544="","",IF(E544&lt;&gt;"",E544,H544))</f>
        <v/>
      </c>
      <c r="E544" s="15"/>
      <c r="F544" s="21" t="str">
        <f aca="false">IF(D544="","",IF(COUNTIF(Settings!$A$6:$A$13,D544)&gt;0,"Income",IF(COUNTIF(Settings!$A$32:$A$34,D544)&gt;0,"Saving","Spending")))</f>
        <v/>
      </c>
      <c r="G544" s="15"/>
      <c r="H544" s="22" t="str">
        <f aca="false">IF(B544="","",IF(OR(I544=0,INDEX(Settings!$F$6:$F$65,MAX(I544,1))=""),"Uncategorised",INDEX(Settings!$F$6:$F$65,I544)))</f>
        <v/>
      </c>
      <c r="I544" s="22" t="str">
        <f aca="false">IF(B544="","",SUMPRODUCT(MAX((Settings!$E$6:$E$65&lt;&gt;"")*ISNUMBER(SEARCH(Settings!$E$6:$E$65,B544))*(ROW(Settings!$E$6:$E$65)-5))))</f>
        <v/>
      </c>
    </row>
    <row r="545" customFormat="false" ht="15" hidden="false" customHeight="false" outlineLevel="0" collapsed="false">
      <c r="A545" s="19"/>
      <c r="B545" s="15"/>
      <c r="C545" s="20"/>
      <c r="D545" s="21" t="str">
        <f aca="false">IF(B545="","",IF(E545&lt;&gt;"",E545,H545))</f>
        <v/>
      </c>
      <c r="E545" s="15"/>
      <c r="F545" s="21" t="str">
        <f aca="false">IF(D545="","",IF(COUNTIF(Settings!$A$6:$A$13,D545)&gt;0,"Income",IF(COUNTIF(Settings!$A$32:$A$34,D545)&gt;0,"Saving","Spending")))</f>
        <v/>
      </c>
      <c r="G545" s="15"/>
      <c r="H545" s="22" t="str">
        <f aca="false">IF(B545="","",IF(OR(I545=0,INDEX(Settings!$F$6:$F$65,MAX(I545,1))=""),"Uncategorised",INDEX(Settings!$F$6:$F$65,I545)))</f>
        <v/>
      </c>
      <c r="I545" s="22" t="str">
        <f aca="false">IF(B545="","",SUMPRODUCT(MAX((Settings!$E$6:$E$65&lt;&gt;"")*ISNUMBER(SEARCH(Settings!$E$6:$E$65,B545))*(ROW(Settings!$E$6:$E$65)-5))))</f>
        <v/>
      </c>
    </row>
    <row r="546" customFormat="false" ht="15" hidden="false" customHeight="false" outlineLevel="0" collapsed="false">
      <c r="A546" s="19"/>
      <c r="B546" s="15"/>
      <c r="C546" s="20"/>
      <c r="D546" s="21" t="str">
        <f aca="false">IF(B546="","",IF(E546&lt;&gt;"",E546,H546))</f>
        <v/>
      </c>
      <c r="E546" s="15"/>
      <c r="F546" s="21" t="str">
        <f aca="false">IF(D546="","",IF(COUNTIF(Settings!$A$6:$A$13,D546)&gt;0,"Income",IF(COUNTIF(Settings!$A$32:$A$34,D546)&gt;0,"Saving","Spending")))</f>
        <v/>
      </c>
      <c r="G546" s="15"/>
      <c r="H546" s="22" t="str">
        <f aca="false">IF(B546="","",IF(OR(I546=0,INDEX(Settings!$F$6:$F$65,MAX(I546,1))=""),"Uncategorised",INDEX(Settings!$F$6:$F$65,I546)))</f>
        <v/>
      </c>
      <c r="I546" s="22" t="str">
        <f aca="false">IF(B546="","",SUMPRODUCT(MAX((Settings!$E$6:$E$65&lt;&gt;"")*ISNUMBER(SEARCH(Settings!$E$6:$E$65,B546))*(ROW(Settings!$E$6:$E$65)-5))))</f>
        <v/>
      </c>
    </row>
    <row r="547" customFormat="false" ht="15" hidden="false" customHeight="false" outlineLevel="0" collapsed="false">
      <c r="A547" s="19"/>
      <c r="B547" s="15"/>
      <c r="C547" s="20"/>
      <c r="D547" s="21" t="str">
        <f aca="false">IF(B547="","",IF(E547&lt;&gt;"",E547,H547))</f>
        <v/>
      </c>
      <c r="E547" s="15"/>
      <c r="F547" s="21" t="str">
        <f aca="false">IF(D547="","",IF(COUNTIF(Settings!$A$6:$A$13,D547)&gt;0,"Income",IF(COUNTIF(Settings!$A$32:$A$34,D547)&gt;0,"Saving","Spending")))</f>
        <v/>
      </c>
      <c r="G547" s="15"/>
      <c r="H547" s="22" t="str">
        <f aca="false">IF(B547="","",IF(OR(I547=0,INDEX(Settings!$F$6:$F$65,MAX(I547,1))=""),"Uncategorised",INDEX(Settings!$F$6:$F$65,I547)))</f>
        <v/>
      </c>
      <c r="I547" s="22" t="str">
        <f aca="false">IF(B547="","",SUMPRODUCT(MAX((Settings!$E$6:$E$65&lt;&gt;"")*ISNUMBER(SEARCH(Settings!$E$6:$E$65,B547))*(ROW(Settings!$E$6:$E$65)-5))))</f>
        <v/>
      </c>
    </row>
    <row r="548" customFormat="false" ht="15" hidden="false" customHeight="false" outlineLevel="0" collapsed="false">
      <c r="A548" s="19"/>
      <c r="B548" s="15"/>
      <c r="C548" s="20"/>
      <c r="D548" s="21" t="str">
        <f aca="false">IF(B548="","",IF(E548&lt;&gt;"",E548,H548))</f>
        <v/>
      </c>
      <c r="E548" s="15"/>
      <c r="F548" s="21" t="str">
        <f aca="false">IF(D548="","",IF(COUNTIF(Settings!$A$6:$A$13,D548)&gt;0,"Income",IF(COUNTIF(Settings!$A$32:$A$34,D548)&gt;0,"Saving","Spending")))</f>
        <v/>
      </c>
      <c r="G548" s="15"/>
      <c r="H548" s="22" t="str">
        <f aca="false">IF(B548="","",IF(OR(I548=0,INDEX(Settings!$F$6:$F$65,MAX(I548,1))=""),"Uncategorised",INDEX(Settings!$F$6:$F$65,I548)))</f>
        <v/>
      </c>
      <c r="I548" s="22" t="str">
        <f aca="false">IF(B548="","",SUMPRODUCT(MAX((Settings!$E$6:$E$65&lt;&gt;"")*ISNUMBER(SEARCH(Settings!$E$6:$E$65,B548))*(ROW(Settings!$E$6:$E$65)-5))))</f>
        <v/>
      </c>
    </row>
    <row r="549" customFormat="false" ht="15" hidden="false" customHeight="false" outlineLevel="0" collapsed="false">
      <c r="A549" s="19"/>
      <c r="B549" s="15"/>
      <c r="C549" s="20"/>
      <c r="D549" s="21" t="str">
        <f aca="false">IF(B549="","",IF(E549&lt;&gt;"",E549,H549))</f>
        <v/>
      </c>
      <c r="E549" s="15"/>
      <c r="F549" s="21" t="str">
        <f aca="false">IF(D549="","",IF(COUNTIF(Settings!$A$6:$A$13,D549)&gt;0,"Income",IF(COUNTIF(Settings!$A$32:$A$34,D549)&gt;0,"Saving","Spending")))</f>
        <v/>
      </c>
      <c r="G549" s="15"/>
      <c r="H549" s="22" t="str">
        <f aca="false">IF(B549="","",IF(OR(I549=0,INDEX(Settings!$F$6:$F$65,MAX(I549,1))=""),"Uncategorised",INDEX(Settings!$F$6:$F$65,I549)))</f>
        <v/>
      </c>
      <c r="I549" s="22" t="str">
        <f aca="false">IF(B549="","",SUMPRODUCT(MAX((Settings!$E$6:$E$65&lt;&gt;"")*ISNUMBER(SEARCH(Settings!$E$6:$E$65,B549))*(ROW(Settings!$E$6:$E$65)-5))))</f>
        <v/>
      </c>
    </row>
    <row r="550" customFormat="false" ht="15" hidden="false" customHeight="false" outlineLevel="0" collapsed="false">
      <c r="A550" s="19"/>
      <c r="B550" s="15"/>
      <c r="C550" s="20"/>
      <c r="D550" s="21" t="str">
        <f aca="false">IF(B550="","",IF(E550&lt;&gt;"",E550,H550))</f>
        <v/>
      </c>
      <c r="E550" s="15"/>
      <c r="F550" s="21" t="str">
        <f aca="false">IF(D550="","",IF(COUNTIF(Settings!$A$6:$A$13,D550)&gt;0,"Income",IF(COUNTIF(Settings!$A$32:$A$34,D550)&gt;0,"Saving","Spending")))</f>
        <v/>
      </c>
      <c r="G550" s="15"/>
      <c r="H550" s="22" t="str">
        <f aca="false">IF(B550="","",IF(OR(I550=0,INDEX(Settings!$F$6:$F$65,MAX(I550,1))=""),"Uncategorised",INDEX(Settings!$F$6:$F$65,I550)))</f>
        <v/>
      </c>
      <c r="I550" s="22" t="str">
        <f aca="false">IF(B550="","",SUMPRODUCT(MAX((Settings!$E$6:$E$65&lt;&gt;"")*ISNUMBER(SEARCH(Settings!$E$6:$E$65,B550))*(ROW(Settings!$E$6:$E$65)-5))))</f>
        <v/>
      </c>
    </row>
    <row r="551" customFormat="false" ht="15" hidden="false" customHeight="false" outlineLevel="0" collapsed="false">
      <c r="A551" s="19"/>
      <c r="B551" s="15"/>
      <c r="C551" s="20"/>
      <c r="D551" s="21" t="str">
        <f aca="false">IF(B551="","",IF(E551&lt;&gt;"",E551,H551))</f>
        <v/>
      </c>
      <c r="E551" s="15"/>
      <c r="F551" s="21" t="str">
        <f aca="false">IF(D551="","",IF(COUNTIF(Settings!$A$6:$A$13,D551)&gt;0,"Income",IF(COUNTIF(Settings!$A$32:$A$34,D551)&gt;0,"Saving","Spending")))</f>
        <v/>
      </c>
      <c r="G551" s="15"/>
      <c r="H551" s="22" t="str">
        <f aca="false">IF(B551="","",IF(OR(I551=0,INDEX(Settings!$F$6:$F$65,MAX(I551,1))=""),"Uncategorised",INDEX(Settings!$F$6:$F$65,I551)))</f>
        <v/>
      </c>
      <c r="I551" s="22" t="str">
        <f aca="false">IF(B551="","",SUMPRODUCT(MAX((Settings!$E$6:$E$65&lt;&gt;"")*ISNUMBER(SEARCH(Settings!$E$6:$E$65,B551))*(ROW(Settings!$E$6:$E$65)-5))))</f>
        <v/>
      </c>
    </row>
    <row r="552" customFormat="false" ht="15" hidden="false" customHeight="false" outlineLevel="0" collapsed="false">
      <c r="A552" s="19"/>
      <c r="B552" s="15"/>
      <c r="C552" s="20"/>
      <c r="D552" s="21" t="str">
        <f aca="false">IF(B552="","",IF(E552&lt;&gt;"",E552,H552))</f>
        <v/>
      </c>
      <c r="E552" s="15"/>
      <c r="F552" s="21" t="str">
        <f aca="false">IF(D552="","",IF(COUNTIF(Settings!$A$6:$A$13,D552)&gt;0,"Income",IF(COUNTIF(Settings!$A$32:$A$34,D552)&gt;0,"Saving","Spending")))</f>
        <v/>
      </c>
      <c r="G552" s="15"/>
      <c r="H552" s="22" t="str">
        <f aca="false">IF(B552="","",IF(OR(I552=0,INDEX(Settings!$F$6:$F$65,MAX(I552,1))=""),"Uncategorised",INDEX(Settings!$F$6:$F$65,I552)))</f>
        <v/>
      </c>
      <c r="I552" s="22" t="str">
        <f aca="false">IF(B552="","",SUMPRODUCT(MAX((Settings!$E$6:$E$65&lt;&gt;"")*ISNUMBER(SEARCH(Settings!$E$6:$E$65,B552))*(ROW(Settings!$E$6:$E$65)-5))))</f>
        <v/>
      </c>
    </row>
    <row r="553" customFormat="false" ht="15" hidden="false" customHeight="false" outlineLevel="0" collapsed="false">
      <c r="A553" s="19"/>
      <c r="B553" s="15"/>
      <c r="C553" s="20"/>
      <c r="D553" s="21" t="str">
        <f aca="false">IF(B553="","",IF(E553&lt;&gt;"",E553,H553))</f>
        <v/>
      </c>
      <c r="E553" s="15"/>
      <c r="F553" s="21" t="str">
        <f aca="false">IF(D553="","",IF(COUNTIF(Settings!$A$6:$A$13,D553)&gt;0,"Income",IF(COUNTIF(Settings!$A$32:$A$34,D553)&gt;0,"Saving","Spending")))</f>
        <v/>
      </c>
      <c r="G553" s="15"/>
      <c r="H553" s="22" t="str">
        <f aca="false">IF(B553="","",IF(OR(I553=0,INDEX(Settings!$F$6:$F$65,MAX(I553,1))=""),"Uncategorised",INDEX(Settings!$F$6:$F$65,I553)))</f>
        <v/>
      </c>
      <c r="I553" s="22" t="str">
        <f aca="false">IF(B553="","",SUMPRODUCT(MAX((Settings!$E$6:$E$65&lt;&gt;"")*ISNUMBER(SEARCH(Settings!$E$6:$E$65,B553))*(ROW(Settings!$E$6:$E$65)-5))))</f>
        <v/>
      </c>
    </row>
    <row r="554" customFormat="false" ht="15" hidden="false" customHeight="false" outlineLevel="0" collapsed="false">
      <c r="A554" s="19"/>
      <c r="B554" s="15"/>
      <c r="C554" s="20"/>
      <c r="D554" s="21" t="str">
        <f aca="false">IF(B554="","",IF(E554&lt;&gt;"",E554,H554))</f>
        <v/>
      </c>
      <c r="E554" s="15"/>
      <c r="F554" s="21" t="str">
        <f aca="false">IF(D554="","",IF(COUNTIF(Settings!$A$6:$A$13,D554)&gt;0,"Income",IF(COUNTIF(Settings!$A$32:$A$34,D554)&gt;0,"Saving","Spending")))</f>
        <v/>
      </c>
      <c r="G554" s="15"/>
      <c r="H554" s="22" t="str">
        <f aca="false">IF(B554="","",IF(OR(I554=0,INDEX(Settings!$F$6:$F$65,MAX(I554,1))=""),"Uncategorised",INDEX(Settings!$F$6:$F$65,I554)))</f>
        <v/>
      </c>
      <c r="I554" s="22" t="str">
        <f aca="false">IF(B554="","",SUMPRODUCT(MAX((Settings!$E$6:$E$65&lt;&gt;"")*ISNUMBER(SEARCH(Settings!$E$6:$E$65,B554))*(ROW(Settings!$E$6:$E$65)-5))))</f>
        <v/>
      </c>
    </row>
    <row r="555" customFormat="false" ht="15" hidden="false" customHeight="false" outlineLevel="0" collapsed="false">
      <c r="A555" s="19"/>
      <c r="B555" s="15"/>
      <c r="C555" s="20"/>
      <c r="D555" s="21" t="str">
        <f aca="false">IF(B555="","",IF(E555&lt;&gt;"",E555,H555))</f>
        <v/>
      </c>
      <c r="E555" s="15"/>
      <c r="F555" s="21" t="str">
        <f aca="false">IF(D555="","",IF(COUNTIF(Settings!$A$6:$A$13,D555)&gt;0,"Income",IF(COUNTIF(Settings!$A$32:$A$34,D555)&gt;0,"Saving","Spending")))</f>
        <v/>
      </c>
      <c r="G555" s="15"/>
      <c r="H555" s="22" t="str">
        <f aca="false">IF(B555="","",IF(OR(I555=0,INDEX(Settings!$F$6:$F$65,MAX(I555,1))=""),"Uncategorised",INDEX(Settings!$F$6:$F$65,I555)))</f>
        <v/>
      </c>
      <c r="I555" s="22" t="str">
        <f aca="false">IF(B555="","",SUMPRODUCT(MAX((Settings!$E$6:$E$65&lt;&gt;"")*ISNUMBER(SEARCH(Settings!$E$6:$E$65,B555))*(ROW(Settings!$E$6:$E$65)-5))))</f>
        <v/>
      </c>
    </row>
    <row r="556" customFormat="false" ht="15" hidden="false" customHeight="false" outlineLevel="0" collapsed="false">
      <c r="A556" s="19"/>
      <c r="B556" s="15"/>
      <c r="C556" s="20"/>
      <c r="D556" s="21" t="str">
        <f aca="false">IF(B556="","",IF(E556&lt;&gt;"",E556,H556))</f>
        <v/>
      </c>
      <c r="E556" s="15"/>
      <c r="F556" s="21" t="str">
        <f aca="false">IF(D556="","",IF(COUNTIF(Settings!$A$6:$A$13,D556)&gt;0,"Income",IF(COUNTIF(Settings!$A$32:$A$34,D556)&gt;0,"Saving","Spending")))</f>
        <v/>
      </c>
      <c r="G556" s="15"/>
      <c r="H556" s="22" t="str">
        <f aca="false">IF(B556="","",IF(OR(I556=0,INDEX(Settings!$F$6:$F$65,MAX(I556,1))=""),"Uncategorised",INDEX(Settings!$F$6:$F$65,I556)))</f>
        <v/>
      </c>
      <c r="I556" s="22" t="str">
        <f aca="false">IF(B556="","",SUMPRODUCT(MAX((Settings!$E$6:$E$65&lt;&gt;"")*ISNUMBER(SEARCH(Settings!$E$6:$E$65,B556))*(ROW(Settings!$E$6:$E$65)-5))))</f>
        <v/>
      </c>
    </row>
    <row r="557" customFormat="false" ht="15" hidden="false" customHeight="false" outlineLevel="0" collapsed="false">
      <c r="A557" s="19"/>
      <c r="B557" s="15"/>
      <c r="C557" s="20"/>
      <c r="D557" s="21" t="str">
        <f aca="false">IF(B557="","",IF(E557&lt;&gt;"",E557,H557))</f>
        <v/>
      </c>
      <c r="E557" s="15"/>
      <c r="F557" s="21" t="str">
        <f aca="false">IF(D557="","",IF(COUNTIF(Settings!$A$6:$A$13,D557)&gt;0,"Income",IF(COUNTIF(Settings!$A$32:$A$34,D557)&gt;0,"Saving","Spending")))</f>
        <v/>
      </c>
      <c r="G557" s="15"/>
      <c r="H557" s="22" t="str">
        <f aca="false">IF(B557="","",IF(OR(I557=0,INDEX(Settings!$F$6:$F$65,MAX(I557,1))=""),"Uncategorised",INDEX(Settings!$F$6:$F$65,I557)))</f>
        <v/>
      </c>
      <c r="I557" s="22" t="str">
        <f aca="false">IF(B557="","",SUMPRODUCT(MAX((Settings!$E$6:$E$65&lt;&gt;"")*ISNUMBER(SEARCH(Settings!$E$6:$E$65,B557))*(ROW(Settings!$E$6:$E$65)-5))))</f>
        <v/>
      </c>
    </row>
    <row r="558" customFormat="false" ht="15" hidden="false" customHeight="false" outlineLevel="0" collapsed="false">
      <c r="A558" s="19"/>
      <c r="B558" s="15"/>
      <c r="C558" s="20"/>
      <c r="D558" s="21" t="str">
        <f aca="false">IF(B558="","",IF(E558&lt;&gt;"",E558,H558))</f>
        <v/>
      </c>
      <c r="E558" s="15"/>
      <c r="F558" s="21" t="str">
        <f aca="false">IF(D558="","",IF(COUNTIF(Settings!$A$6:$A$13,D558)&gt;0,"Income",IF(COUNTIF(Settings!$A$32:$A$34,D558)&gt;0,"Saving","Spending")))</f>
        <v/>
      </c>
      <c r="G558" s="15"/>
      <c r="H558" s="22" t="str">
        <f aca="false">IF(B558="","",IF(OR(I558=0,INDEX(Settings!$F$6:$F$65,MAX(I558,1))=""),"Uncategorised",INDEX(Settings!$F$6:$F$65,I558)))</f>
        <v/>
      </c>
      <c r="I558" s="22" t="str">
        <f aca="false">IF(B558="","",SUMPRODUCT(MAX((Settings!$E$6:$E$65&lt;&gt;"")*ISNUMBER(SEARCH(Settings!$E$6:$E$65,B558))*(ROW(Settings!$E$6:$E$65)-5))))</f>
        <v/>
      </c>
    </row>
    <row r="559" customFormat="false" ht="15" hidden="false" customHeight="false" outlineLevel="0" collapsed="false">
      <c r="A559" s="19"/>
      <c r="B559" s="15"/>
      <c r="C559" s="20"/>
      <c r="D559" s="21" t="str">
        <f aca="false">IF(B559="","",IF(E559&lt;&gt;"",E559,H559))</f>
        <v/>
      </c>
      <c r="E559" s="15"/>
      <c r="F559" s="21" t="str">
        <f aca="false">IF(D559="","",IF(COUNTIF(Settings!$A$6:$A$13,D559)&gt;0,"Income",IF(COUNTIF(Settings!$A$32:$A$34,D559)&gt;0,"Saving","Spending")))</f>
        <v/>
      </c>
      <c r="G559" s="15"/>
      <c r="H559" s="22" t="str">
        <f aca="false">IF(B559="","",IF(OR(I559=0,INDEX(Settings!$F$6:$F$65,MAX(I559,1))=""),"Uncategorised",INDEX(Settings!$F$6:$F$65,I559)))</f>
        <v/>
      </c>
      <c r="I559" s="22" t="str">
        <f aca="false">IF(B559="","",SUMPRODUCT(MAX((Settings!$E$6:$E$65&lt;&gt;"")*ISNUMBER(SEARCH(Settings!$E$6:$E$65,B559))*(ROW(Settings!$E$6:$E$65)-5))))</f>
        <v/>
      </c>
    </row>
    <row r="560" customFormat="false" ht="15" hidden="false" customHeight="false" outlineLevel="0" collapsed="false">
      <c r="A560" s="19"/>
      <c r="B560" s="15"/>
      <c r="C560" s="20"/>
      <c r="D560" s="21" t="str">
        <f aca="false">IF(B560="","",IF(E560&lt;&gt;"",E560,H560))</f>
        <v/>
      </c>
      <c r="E560" s="15"/>
      <c r="F560" s="21" t="str">
        <f aca="false">IF(D560="","",IF(COUNTIF(Settings!$A$6:$A$13,D560)&gt;0,"Income",IF(COUNTIF(Settings!$A$32:$A$34,D560)&gt;0,"Saving","Spending")))</f>
        <v/>
      </c>
      <c r="G560" s="15"/>
      <c r="H560" s="22" t="str">
        <f aca="false">IF(B560="","",IF(OR(I560=0,INDEX(Settings!$F$6:$F$65,MAX(I560,1))=""),"Uncategorised",INDEX(Settings!$F$6:$F$65,I560)))</f>
        <v/>
      </c>
      <c r="I560" s="22" t="str">
        <f aca="false">IF(B560="","",SUMPRODUCT(MAX((Settings!$E$6:$E$65&lt;&gt;"")*ISNUMBER(SEARCH(Settings!$E$6:$E$65,B560))*(ROW(Settings!$E$6:$E$65)-5))))</f>
        <v/>
      </c>
    </row>
    <row r="561" customFormat="false" ht="15" hidden="false" customHeight="false" outlineLevel="0" collapsed="false">
      <c r="A561" s="19"/>
      <c r="B561" s="15"/>
      <c r="C561" s="20"/>
      <c r="D561" s="21" t="str">
        <f aca="false">IF(B561="","",IF(E561&lt;&gt;"",E561,H561))</f>
        <v/>
      </c>
      <c r="E561" s="15"/>
      <c r="F561" s="21" t="str">
        <f aca="false">IF(D561="","",IF(COUNTIF(Settings!$A$6:$A$13,D561)&gt;0,"Income",IF(COUNTIF(Settings!$A$32:$A$34,D561)&gt;0,"Saving","Spending")))</f>
        <v/>
      </c>
      <c r="G561" s="15"/>
      <c r="H561" s="22" t="str">
        <f aca="false">IF(B561="","",IF(OR(I561=0,INDEX(Settings!$F$6:$F$65,MAX(I561,1))=""),"Uncategorised",INDEX(Settings!$F$6:$F$65,I561)))</f>
        <v/>
      </c>
      <c r="I561" s="22" t="str">
        <f aca="false">IF(B561="","",SUMPRODUCT(MAX((Settings!$E$6:$E$65&lt;&gt;"")*ISNUMBER(SEARCH(Settings!$E$6:$E$65,B561))*(ROW(Settings!$E$6:$E$65)-5))))</f>
        <v/>
      </c>
    </row>
    <row r="562" customFormat="false" ht="15" hidden="false" customHeight="false" outlineLevel="0" collapsed="false">
      <c r="A562" s="19"/>
      <c r="B562" s="15"/>
      <c r="C562" s="20"/>
      <c r="D562" s="21" t="str">
        <f aca="false">IF(B562="","",IF(E562&lt;&gt;"",E562,H562))</f>
        <v/>
      </c>
      <c r="E562" s="15"/>
      <c r="F562" s="21" t="str">
        <f aca="false">IF(D562="","",IF(COUNTIF(Settings!$A$6:$A$13,D562)&gt;0,"Income",IF(COUNTIF(Settings!$A$32:$A$34,D562)&gt;0,"Saving","Spending")))</f>
        <v/>
      </c>
      <c r="G562" s="15"/>
      <c r="H562" s="22" t="str">
        <f aca="false">IF(B562="","",IF(OR(I562=0,INDEX(Settings!$F$6:$F$65,MAX(I562,1))=""),"Uncategorised",INDEX(Settings!$F$6:$F$65,I562)))</f>
        <v/>
      </c>
      <c r="I562" s="22" t="str">
        <f aca="false">IF(B562="","",SUMPRODUCT(MAX((Settings!$E$6:$E$65&lt;&gt;"")*ISNUMBER(SEARCH(Settings!$E$6:$E$65,B562))*(ROW(Settings!$E$6:$E$65)-5))))</f>
        <v/>
      </c>
    </row>
    <row r="563" customFormat="false" ht="15" hidden="false" customHeight="false" outlineLevel="0" collapsed="false">
      <c r="A563" s="19"/>
      <c r="B563" s="15"/>
      <c r="C563" s="20"/>
      <c r="D563" s="21" t="str">
        <f aca="false">IF(B563="","",IF(E563&lt;&gt;"",E563,H563))</f>
        <v/>
      </c>
      <c r="E563" s="15"/>
      <c r="F563" s="21" t="str">
        <f aca="false">IF(D563="","",IF(COUNTIF(Settings!$A$6:$A$13,D563)&gt;0,"Income",IF(COUNTIF(Settings!$A$32:$A$34,D563)&gt;0,"Saving","Spending")))</f>
        <v/>
      </c>
      <c r="G563" s="15"/>
      <c r="H563" s="22" t="str">
        <f aca="false">IF(B563="","",IF(OR(I563=0,INDEX(Settings!$F$6:$F$65,MAX(I563,1))=""),"Uncategorised",INDEX(Settings!$F$6:$F$65,I563)))</f>
        <v/>
      </c>
      <c r="I563" s="22" t="str">
        <f aca="false">IF(B563="","",SUMPRODUCT(MAX((Settings!$E$6:$E$65&lt;&gt;"")*ISNUMBER(SEARCH(Settings!$E$6:$E$65,B563))*(ROW(Settings!$E$6:$E$65)-5))))</f>
        <v/>
      </c>
    </row>
    <row r="564" customFormat="false" ht="15" hidden="false" customHeight="false" outlineLevel="0" collapsed="false">
      <c r="A564" s="19"/>
      <c r="B564" s="15"/>
      <c r="C564" s="20"/>
      <c r="D564" s="21" t="str">
        <f aca="false">IF(B564="","",IF(E564&lt;&gt;"",E564,H564))</f>
        <v/>
      </c>
      <c r="E564" s="15"/>
      <c r="F564" s="21" t="str">
        <f aca="false">IF(D564="","",IF(COUNTIF(Settings!$A$6:$A$13,D564)&gt;0,"Income",IF(COUNTIF(Settings!$A$32:$A$34,D564)&gt;0,"Saving","Spending")))</f>
        <v/>
      </c>
      <c r="G564" s="15"/>
      <c r="H564" s="22" t="str">
        <f aca="false">IF(B564="","",IF(OR(I564=0,INDEX(Settings!$F$6:$F$65,MAX(I564,1))=""),"Uncategorised",INDEX(Settings!$F$6:$F$65,I564)))</f>
        <v/>
      </c>
      <c r="I564" s="22" t="str">
        <f aca="false">IF(B564="","",SUMPRODUCT(MAX((Settings!$E$6:$E$65&lt;&gt;"")*ISNUMBER(SEARCH(Settings!$E$6:$E$65,B564))*(ROW(Settings!$E$6:$E$65)-5))))</f>
        <v/>
      </c>
    </row>
    <row r="565" customFormat="false" ht="15" hidden="false" customHeight="false" outlineLevel="0" collapsed="false">
      <c r="A565" s="19"/>
      <c r="B565" s="15"/>
      <c r="C565" s="20"/>
      <c r="D565" s="21" t="str">
        <f aca="false">IF(B565="","",IF(E565&lt;&gt;"",E565,H565))</f>
        <v/>
      </c>
      <c r="E565" s="15"/>
      <c r="F565" s="21" t="str">
        <f aca="false">IF(D565="","",IF(COUNTIF(Settings!$A$6:$A$13,D565)&gt;0,"Income",IF(COUNTIF(Settings!$A$32:$A$34,D565)&gt;0,"Saving","Spending")))</f>
        <v/>
      </c>
      <c r="G565" s="15"/>
      <c r="H565" s="22" t="str">
        <f aca="false">IF(B565="","",IF(OR(I565=0,INDEX(Settings!$F$6:$F$65,MAX(I565,1))=""),"Uncategorised",INDEX(Settings!$F$6:$F$65,I565)))</f>
        <v/>
      </c>
      <c r="I565" s="22" t="str">
        <f aca="false">IF(B565="","",SUMPRODUCT(MAX((Settings!$E$6:$E$65&lt;&gt;"")*ISNUMBER(SEARCH(Settings!$E$6:$E$65,B565))*(ROW(Settings!$E$6:$E$65)-5))))</f>
        <v/>
      </c>
    </row>
    <row r="566" customFormat="false" ht="15" hidden="false" customHeight="false" outlineLevel="0" collapsed="false">
      <c r="A566" s="19"/>
      <c r="B566" s="15"/>
      <c r="C566" s="20"/>
      <c r="D566" s="21" t="str">
        <f aca="false">IF(B566="","",IF(E566&lt;&gt;"",E566,H566))</f>
        <v/>
      </c>
      <c r="E566" s="15"/>
      <c r="F566" s="21" t="str">
        <f aca="false">IF(D566="","",IF(COUNTIF(Settings!$A$6:$A$13,D566)&gt;0,"Income",IF(COUNTIF(Settings!$A$32:$A$34,D566)&gt;0,"Saving","Spending")))</f>
        <v/>
      </c>
      <c r="G566" s="15"/>
      <c r="H566" s="22" t="str">
        <f aca="false">IF(B566="","",IF(OR(I566=0,INDEX(Settings!$F$6:$F$65,MAX(I566,1))=""),"Uncategorised",INDEX(Settings!$F$6:$F$65,I566)))</f>
        <v/>
      </c>
      <c r="I566" s="22" t="str">
        <f aca="false">IF(B566="","",SUMPRODUCT(MAX((Settings!$E$6:$E$65&lt;&gt;"")*ISNUMBER(SEARCH(Settings!$E$6:$E$65,B566))*(ROW(Settings!$E$6:$E$65)-5))))</f>
        <v/>
      </c>
    </row>
    <row r="567" customFormat="false" ht="15" hidden="false" customHeight="false" outlineLevel="0" collapsed="false">
      <c r="A567" s="19"/>
      <c r="B567" s="15"/>
      <c r="C567" s="20"/>
      <c r="D567" s="21" t="str">
        <f aca="false">IF(B567="","",IF(E567&lt;&gt;"",E567,H567))</f>
        <v/>
      </c>
      <c r="E567" s="15"/>
      <c r="F567" s="21" t="str">
        <f aca="false">IF(D567="","",IF(COUNTIF(Settings!$A$6:$A$13,D567)&gt;0,"Income",IF(COUNTIF(Settings!$A$32:$A$34,D567)&gt;0,"Saving","Spending")))</f>
        <v/>
      </c>
      <c r="G567" s="15"/>
      <c r="H567" s="22" t="str">
        <f aca="false">IF(B567="","",IF(OR(I567=0,INDEX(Settings!$F$6:$F$65,MAX(I567,1))=""),"Uncategorised",INDEX(Settings!$F$6:$F$65,I567)))</f>
        <v/>
      </c>
      <c r="I567" s="22" t="str">
        <f aca="false">IF(B567="","",SUMPRODUCT(MAX((Settings!$E$6:$E$65&lt;&gt;"")*ISNUMBER(SEARCH(Settings!$E$6:$E$65,B567))*(ROW(Settings!$E$6:$E$65)-5))))</f>
        <v/>
      </c>
    </row>
    <row r="568" customFormat="false" ht="15" hidden="false" customHeight="false" outlineLevel="0" collapsed="false">
      <c r="A568" s="19"/>
      <c r="B568" s="15"/>
      <c r="C568" s="20"/>
      <c r="D568" s="21" t="str">
        <f aca="false">IF(B568="","",IF(E568&lt;&gt;"",E568,H568))</f>
        <v/>
      </c>
      <c r="E568" s="15"/>
      <c r="F568" s="21" t="str">
        <f aca="false">IF(D568="","",IF(COUNTIF(Settings!$A$6:$A$13,D568)&gt;0,"Income",IF(COUNTIF(Settings!$A$32:$A$34,D568)&gt;0,"Saving","Spending")))</f>
        <v/>
      </c>
      <c r="G568" s="15"/>
      <c r="H568" s="22" t="str">
        <f aca="false">IF(B568="","",IF(OR(I568=0,INDEX(Settings!$F$6:$F$65,MAX(I568,1))=""),"Uncategorised",INDEX(Settings!$F$6:$F$65,I568)))</f>
        <v/>
      </c>
      <c r="I568" s="22" t="str">
        <f aca="false">IF(B568="","",SUMPRODUCT(MAX((Settings!$E$6:$E$65&lt;&gt;"")*ISNUMBER(SEARCH(Settings!$E$6:$E$65,B568))*(ROW(Settings!$E$6:$E$65)-5))))</f>
        <v/>
      </c>
    </row>
    <row r="569" customFormat="false" ht="15" hidden="false" customHeight="false" outlineLevel="0" collapsed="false">
      <c r="A569" s="19"/>
      <c r="B569" s="15"/>
      <c r="C569" s="20"/>
      <c r="D569" s="21" t="str">
        <f aca="false">IF(B569="","",IF(E569&lt;&gt;"",E569,H569))</f>
        <v/>
      </c>
      <c r="E569" s="15"/>
      <c r="F569" s="21" t="str">
        <f aca="false">IF(D569="","",IF(COUNTIF(Settings!$A$6:$A$13,D569)&gt;0,"Income",IF(COUNTIF(Settings!$A$32:$A$34,D569)&gt;0,"Saving","Spending")))</f>
        <v/>
      </c>
      <c r="G569" s="15"/>
      <c r="H569" s="22" t="str">
        <f aca="false">IF(B569="","",IF(OR(I569=0,INDEX(Settings!$F$6:$F$65,MAX(I569,1))=""),"Uncategorised",INDEX(Settings!$F$6:$F$65,I569)))</f>
        <v/>
      </c>
      <c r="I569" s="22" t="str">
        <f aca="false">IF(B569="","",SUMPRODUCT(MAX((Settings!$E$6:$E$65&lt;&gt;"")*ISNUMBER(SEARCH(Settings!$E$6:$E$65,B569))*(ROW(Settings!$E$6:$E$65)-5))))</f>
        <v/>
      </c>
    </row>
    <row r="570" customFormat="false" ht="15" hidden="false" customHeight="false" outlineLevel="0" collapsed="false">
      <c r="A570" s="19"/>
      <c r="B570" s="15"/>
      <c r="C570" s="20"/>
      <c r="D570" s="21" t="str">
        <f aca="false">IF(B570="","",IF(E570&lt;&gt;"",E570,H570))</f>
        <v/>
      </c>
      <c r="E570" s="15"/>
      <c r="F570" s="21" t="str">
        <f aca="false">IF(D570="","",IF(COUNTIF(Settings!$A$6:$A$13,D570)&gt;0,"Income",IF(COUNTIF(Settings!$A$32:$A$34,D570)&gt;0,"Saving","Spending")))</f>
        <v/>
      </c>
      <c r="G570" s="15"/>
      <c r="H570" s="22" t="str">
        <f aca="false">IF(B570="","",IF(OR(I570=0,INDEX(Settings!$F$6:$F$65,MAX(I570,1))=""),"Uncategorised",INDEX(Settings!$F$6:$F$65,I570)))</f>
        <v/>
      </c>
      <c r="I570" s="22" t="str">
        <f aca="false">IF(B570="","",SUMPRODUCT(MAX((Settings!$E$6:$E$65&lt;&gt;"")*ISNUMBER(SEARCH(Settings!$E$6:$E$65,B570))*(ROW(Settings!$E$6:$E$65)-5))))</f>
        <v/>
      </c>
    </row>
    <row r="571" customFormat="false" ht="15" hidden="false" customHeight="false" outlineLevel="0" collapsed="false">
      <c r="A571" s="19"/>
      <c r="B571" s="15"/>
      <c r="C571" s="20"/>
      <c r="D571" s="21" t="str">
        <f aca="false">IF(B571="","",IF(E571&lt;&gt;"",E571,H571))</f>
        <v/>
      </c>
      <c r="E571" s="15"/>
      <c r="F571" s="21" t="str">
        <f aca="false">IF(D571="","",IF(COUNTIF(Settings!$A$6:$A$13,D571)&gt;0,"Income",IF(COUNTIF(Settings!$A$32:$A$34,D571)&gt;0,"Saving","Spending")))</f>
        <v/>
      </c>
      <c r="G571" s="15"/>
      <c r="H571" s="22" t="str">
        <f aca="false">IF(B571="","",IF(OR(I571=0,INDEX(Settings!$F$6:$F$65,MAX(I571,1))=""),"Uncategorised",INDEX(Settings!$F$6:$F$65,I571)))</f>
        <v/>
      </c>
      <c r="I571" s="22" t="str">
        <f aca="false">IF(B571="","",SUMPRODUCT(MAX((Settings!$E$6:$E$65&lt;&gt;"")*ISNUMBER(SEARCH(Settings!$E$6:$E$65,B571))*(ROW(Settings!$E$6:$E$65)-5))))</f>
        <v/>
      </c>
    </row>
    <row r="572" customFormat="false" ht="15" hidden="false" customHeight="false" outlineLevel="0" collapsed="false">
      <c r="A572" s="19"/>
      <c r="B572" s="15"/>
      <c r="C572" s="20"/>
      <c r="D572" s="21" t="str">
        <f aca="false">IF(B572="","",IF(E572&lt;&gt;"",E572,H572))</f>
        <v/>
      </c>
      <c r="E572" s="15"/>
      <c r="F572" s="21" t="str">
        <f aca="false">IF(D572="","",IF(COUNTIF(Settings!$A$6:$A$13,D572)&gt;0,"Income",IF(COUNTIF(Settings!$A$32:$A$34,D572)&gt;0,"Saving","Spending")))</f>
        <v/>
      </c>
      <c r="G572" s="15"/>
      <c r="H572" s="22" t="str">
        <f aca="false">IF(B572="","",IF(OR(I572=0,INDEX(Settings!$F$6:$F$65,MAX(I572,1))=""),"Uncategorised",INDEX(Settings!$F$6:$F$65,I572)))</f>
        <v/>
      </c>
      <c r="I572" s="22" t="str">
        <f aca="false">IF(B572="","",SUMPRODUCT(MAX((Settings!$E$6:$E$65&lt;&gt;"")*ISNUMBER(SEARCH(Settings!$E$6:$E$65,B572))*(ROW(Settings!$E$6:$E$65)-5))))</f>
        <v/>
      </c>
    </row>
    <row r="573" customFormat="false" ht="15" hidden="false" customHeight="false" outlineLevel="0" collapsed="false">
      <c r="A573" s="19"/>
      <c r="B573" s="15"/>
      <c r="C573" s="20"/>
      <c r="D573" s="21" t="str">
        <f aca="false">IF(B573="","",IF(E573&lt;&gt;"",E573,H573))</f>
        <v/>
      </c>
      <c r="E573" s="15"/>
      <c r="F573" s="21" t="str">
        <f aca="false">IF(D573="","",IF(COUNTIF(Settings!$A$6:$A$13,D573)&gt;0,"Income",IF(COUNTIF(Settings!$A$32:$A$34,D573)&gt;0,"Saving","Spending")))</f>
        <v/>
      </c>
      <c r="G573" s="15"/>
      <c r="H573" s="22" t="str">
        <f aca="false">IF(B573="","",IF(OR(I573=0,INDEX(Settings!$F$6:$F$65,MAX(I573,1))=""),"Uncategorised",INDEX(Settings!$F$6:$F$65,I573)))</f>
        <v/>
      </c>
      <c r="I573" s="22" t="str">
        <f aca="false">IF(B573="","",SUMPRODUCT(MAX((Settings!$E$6:$E$65&lt;&gt;"")*ISNUMBER(SEARCH(Settings!$E$6:$E$65,B573))*(ROW(Settings!$E$6:$E$65)-5))))</f>
        <v/>
      </c>
    </row>
    <row r="574" customFormat="false" ht="15" hidden="false" customHeight="false" outlineLevel="0" collapsed="false">
      <c r="A574" s="19"/>
      <c r="B574" s="15"/>
      <c r="C574" s="20"/>
      <c r="D574" s="21" t="str">
        <f aca="false">IF(B574="","",IF(E574&lt;&gt;"",E574,H574))</f>
        <v/>
      </c>
      <c r="E574" s="15"/>
      <c r="F574" s="21" t="str">
        <f aca="false">IF(D574="","",IF(COUNTIF(Settings!$A$6:$A$13,D574)&gt;0,"Income",IF(COUNTIF(Settings!$A$32:$A$34,D574)&gt;0,"Saving","Spending")))</f>
        <v/>
      </c>
      <c r="G574" s="15"/>
      <c r="H574" s="22" t="str">
        <f aca="false">IF(B574="","",IF(OR(I574=0,INDEX(Settings!$F$6:$F$65,MAX(I574,1))=""),"Uncategorised",INDEX(Settings!$F$6:$F$65,I574)))</f>
        <v/>
      </c>
      <c r="I574" s="22" t="str">
        <f aca="false">IF(B574="","",SUMPRODUCT(MAX((Settings!$E$6:$E$65&lt;&gt;"")*ISNUMBER(SEARCH(Settings!$E$6:$E$65,B574))*(ROW(Settings!$E$6:$E$65)-5))))</f>
        <v/>
      </c>
    </row>
    <row r="575" customFormat="false" ht="15" hidden="false" customHeight="false" outlineLevel="0" collapsed="false">
      <c r="A575" s="19"/>
      <c r="B575" s="15"/>
      <c r="C575" s="20"/>
      <c r="D575" s="21" t="str">
        <f aca="false">IF(B575="","",IF(E575&lt;&gt;"",E575,H575))</f>
        <v/>
      </c>
      <c r="E575" s="15"/>
      <c r="F575" s="21" t="str">
        <f aca="false">IF(D575="","",IF(COUNTIF(Settings!$A$6:$A$13,D575)&gt;0,"Income",IF(COUNTIF(Settings!$A$32:$A$34,D575)&gt;0,"Saving","Spending")))</f>
        <v/>
      </c>
      <c r="G575" s="15"/>
      <c r="H575" s="22" t="str">
        <f aca="false">IF(B575="","",IF(OR(I575=0,INDEX(Settings!$F$6:$F$65,MAX(I575,1))=""),"Uncategorised",INDEX(Settings!$F$6:$F$65,I575)))</f>
        <v/>
      </c>
      <c r="I575" s="22" t="str">
        <f aca="false">IF(B575="","",SUMPRODUCT(MAX((Settings!$E$6:$E$65&lt;&gt;"")*ISNUMBER(SEARCH(Settings!$E$6:$E$65,B575))*(ROW(Settings!$E$6:$E$65)-5))))</f>
        <v/>
      </c>
    </row>
    <row r="576" customFormat="false" ht="15" hidden="false" customHeight="false" outlineLevel="0" collapsed="false">
      <c r="A576" s="19"/>
      <c r="B576" s="15"/>
      <c r="C576" s="20"/>
      <c r="D576" s="21" t="str">
        <f aca="false">IF(B576="","",IF(E576&lt;&gt;"",E576,H576))</f>
        <v/>
      </c>
      <c r="E576" s="15"/>
      <c r="F576" s="21" t="str">
        <f aca="false">IF(D576="","",IF(COUNTIF(Settings!$A$6:$A$13,D576)&gt;0,"Income",IF(COUNTIF(Settings!$A$32:$A$34,D576)&gt;0,"Saving","Spending")))</f>
        <v/>
      </c>
      <c r="G576" s="15"/>
      <c r="H576" s="22" t="str">
        <f aca="false">IF(B576="","",IF(OR(I576=0,INDEX(Settings!$F$6:$F$65,MAX(I576,1))=""),"Uncategorised",INDEX(Settings!$F$6:$F$65,I576)))</f>
        <v/>
      </c>
      <c r="I576" s="22" t="str">
        <f aca="false">IF(B576="","",SUMPRODUCT(MAX((Settings!$E$6:$E$65&lt;&gt;"")*ISNUMBER(SEARCH(Settings!$E$6:$E$65,B576))*(ROW(Settings!$E$6:$E$65)-5))))</f>
        <v/>
      </c>
    </row>
    <row r="577" customFormat="false" ht="15" hidden="false" customHeight="false" outlineLevel="0" collapsed="false">
      <c r="A577" s="19"/>
      <c r="B577" s="15"/>
      <c r="C577" s="20"/>
      <c r="D577" s="21" t="str">
        <f aca="false">IF(B577="","",IF(E577&lt;&gt;"",E577,H577))</f>
        <v/>
      </c>
      <c r="E577" s="15"/>
      <c r="F577" s="21" t="str">
        <f aca="false">IF(D577="","",IF(COUNTIF(Settings!$A$6:$A$13,D577)&gt;0,"Income",IF(COUNTIF(Settings!$A$32:$A$34,D577)&gt;0,"Saving","Spending")))</f>
        <v/>
      </c>
      <c r="G577" s="15"/>
      <c r="H577" s="22" t="str">
        <f aca="false">IF(B577="","",IF(OR(I577=0,INDEX(Settings!$F$6:$F$65,MAX(I577,1))=""),"Uncategorised",INDEX(Settings!$F$6:$F$65,I577)))</f>
        <v/>
      </c>
      <c r="I577" s="22" t="str">
        <f aca="false">IF(B577="","",SUMPRODUCT(MAX((Settings!$E$6:$E$65&lt;&gt;"")*ISNUMBER(SEARCH(Settings!$E$6:$E$65,B577))*(ROW(Settings!$E$6:$E$65)-5))))</f>
        <v/>
      </c>
    </row>
    <row r="578" customFormat="false" ht="15" hidden="false" customHeight="false" outlineLevel="0" collapsed="false">
      <c r="A578" s="19"/>
      <c r="B578" s="15"/>
      <c r="C578" s="20"/>
      <c r="D578" s="21" t="str">
        <f aca="false">IF(B578="","",IF(E578&lt;&gt;"",E578,H578))</f>
        <v/>
      </c>
      <c r="E578" s="15"/>
      <c r="F578" s="21" t="str">
        <f aca="false">IF(D578="","",IF(COUNTIF(Settings!$A$6:$A$13,D578)&gt;0,"Income",IF(COUNTIF(Settings!$A$32:$A$34,D578)&gt;0,"Saving","Spending")))</f>
        <v/>
      </c>
      <c r="G578" s="15"/>
      <c r="H578" s="22" t="str">
        <f aca="false">IF(B578="","",IF(OR(I578=0,INDEX(Settings!$F$6:$F$65,MAX(I578,1))=""),"Uncategorised",INDEX(Settings!$F$6:$F$65,I578)))</f>
        <v/>
      </c>
      <c r="I578" s="22" t="str">
        <f aca="false">IF(B578="","",SUMPRODUCT(MAX((Settings!$E$6:$E$65&lt;&gt;"")*ISNUMBER(SEARCH(Settings!$E$6:$E$65,B578))*(ROW(Settings!$E$6:$E$65)-5))))</f>
        <v/>
      </c>
    </row>
    <row r="579" customFormat="false" ht="15" hidden="false" customHeight="false" outlineLevel="0" collapsed="false">
      <c r="A579" s="19"/>
      <c r="B579" s="15"/>
      <c r="C579" s="20"/>
      <c r="D579" s="21" t="str">
        <f aca="false">IF(B579="","",IF(E579&lt;&gt;"",E579,H579))</f>
        <v/>
      </c>
      <c r="E579" s="15"/>
      <c r="F579" s="21" t="str">
        <f aca="false">IF(D579="","",IF(COUNTIF(Settings!$A$6:$A$13,D579)&gt;0,"Income",IF(COUNTIF(Settings!$A$32:$A$34,D579)&gt;0,"Saving","Spending")))</f>
        <v/>
      </c>
      <c r="G579" s="15"/>
      <c r="H579" s="22" t="str">
        <f aca="false">IF(B579="","",IF(OR(I579=0,INDEX(Settings!$F$6:$F$65,MAX(I579,1))=""),"Uncategorised",INDEX(Settings!$F$6:$F$65,I579)))</f>
        <v/>
      </c>
      <c r="I579" s="22" t="str">
        <f aca="false">IF(B579="","",SUMPRODUCT(MAX((Settings!$E$6:$E$65&lt;&gt;"")*ISNUMBER(SEARCH(Settings!$E$6:$E$65,B579))*(ROW(Settings!$E$6:$E$65)-5))))</f>
        <v/>
      </c>
    </row>
    <row r="580" customFormat="false" ht="15" hidden="false" customHeight="false" outlineLevel="0" collapsed="false">
      <c r="A580" s="19"/>
      <c r="B580" s="15"/>
      <c r="C580" s="20"/>
      <c r="D580" s="21" t="str">
        <f aca="false">IF(B580="","",IF(E580&lt;&gt;"",E580,H580))</f>
        <v/>
      </c>
      <c r="E580" s="15"/>
      <c r="F580" s="21" t="str">
        <f aca="false">IF(D580="","",IF(COUNTIF(Settings!$A$6:$A$13,D580)&gt;0,"Income",IF(COUNTIF(Settings!$A$32:$A$34,D580)&gt;0,"Saving","Spending")))</f>
        <v/>
      </c>
      <c r="G580" s="15"/>
      <c r="H580" s="22" t="str">
        <f aca="false">IF(B580="","",IF(OR(I580=0,INDEX(Settings!$F$6:$F$65,MAX(I580,1))=""),"Uncategorised",INDEX(Settings!$F$6:$F$65,I580)))</f>
        <v/>
      </c>
      <c r="I580" s="22" t="str">
        <f aca="false">IF(B580="","",SUMPRODUCT(MAX((Settings!$E$6:$E$65&lt;&gt;"")*ISNUMBER(SEARCH(Settings!$E$6:$E$65,B580))*(ROW(Settings!$E$6:$E$65)-5))))</f>
        <v/>
      </c>
    </row>
    <row r="581" customFormat="false" ht="15" hidden="false" customHeight="false" outlineLevel="0" collapsed="false">
      <c r="A581" s="19"/>
      <c r="B581" s="15"/>
      <c r="C581" s="20"/>
      <c r="D581" s="21" t="str">
        <f aca="false">IF(B581="","",IF(E581&lt;&gt;"",E581,H581))</f>
        <v/>
      </c>
      <c r="E581" s="15"/>
      <c r="F581" s="21" t="str">
        <f aca="false">IF(D581="","",IF(COUNTIF(Settings!$A$6:$A$13,D581)&gt;0,"Income",IF(COUNTIF(Settings!$A$32:$A$34,D581)&gt;0,"Saving","Spending")))</f>
        <v/>
      </c>
      <c r="G581" s="15"/>
      <c r="H581" s="22" t="str">
        <f aca="false">IF(B581="","",IF(OR(I581=0,INDEX(Settings!$F$6:$F$65,MAX(I581,1))=""),"Uncategorised",INDEX(Settings!$F$6:$F$65,I581)))</f>
        <v/>
      </c>
      <c r="I581" s="22" t="str">
        <f aca="false">IF(B581="","",SUMPRODUCT(MAX((Settings!$E$6:$E$65&lt;&gt;"")*ISNUMBER(SEARCH(Settings!$E$6:$E$65,B581))*(ROW(Settings!$E$6:$E$65)-5))))</f>
        <v/>
      </c>
    </row>
    <row r="582" customFormat="false" ht="15" hidden="false" customHeight="false" outlineLevel="0" collapsed="false">
      <c r="A582" s="19"/>
      <c r="B582" s="15"/>
      <c r="C582" s="20"/>
      <c r="D582" s="21" t="str">
        <f aca="false">IF(B582="","",IF(E582&lt;&gt;"",E582,H582))</f>
        <v/>
      </c>
      <c r="E582" s="15"/>
      <c r="F582" s="21" t="str">
        <f aca="false">IF(D582="","",IF(COUNTIF(Settings!$A$6:$A$13,D582)&gt;0,"Income",IF(COUNTIF(Settings!$A$32:$A$34,D582)&gt;0,"Saving","Spending")))</f>
        <v/>
      </c>
      <c r="G582" s="15"/>
      <c r="H582" s="22" t="str">
        <f aca="false">IF(B582="","",IF(OR(I582=0,INDEX(Settings!$F$6:$F$65,MAX(I582,1))=""),"Uncategorised",INDEX(Settings!$F$6:$F$65,I582)))</f>
        <v/>
      </c>
      <c r="I582" s="22" t="str">
        <f aca="false">IF(B582="","",SUMPRODUCT(MAX((Settings!$E$6:$E$65&lt;&gt;"")*ISNUMBER(SEARCH(Settings!$E$6:$E$65,B582))*(ROW(Settings!$E$6:$E$65)-5))))</f>
        <v/>
      </c>
    </row>
    <row r="583" customFormat="false" ht="15" hidden="false" customHeight="false" outlineLevel="0" collapsed="false">
      <c r="A583" s="19"/>
      <c r="B583" s="15"/>
      <c r="C583" s="20"/>
      <c r="D583" s="21" t="str">
        <f aca="false">IF(B583="","",IF(E583&lt;&gt;"",E583,H583))</f>
        <v/>
      </c>
      <c r="E583" s="15"/>
      <c r="F583" s="21" t="str">
        <f aca="false">IF(D583="","",IF(COUNTIF(Settings!$A$6:$A$13,D583)&gt;0,"Income",IF(COUNTIF(Settings!$A$32:$A$34,D583)&gt;0,"Saving","Spending")))</f>
        <v/>
      </c>
      <c r="G583" s="15"/>
      <c r="H583" s="22" t="str">
        <f aca="false">IF(B583="","",IF(OR(I583=0,INDEX(Settings!$F$6:$F$65,MAX(I583,1))=""),"Uncategorised",INDEX(Settings!$F$6:$F$65,I583)))</f>
        <v/>
      </c>
      <c r="I583" s="22" t="str">
        <f aca="false">IF(B583="","",SUMPRODUCT(MAX((Settings!$E$6:$E$65&lt;&gt;"")*ISNUMBER(SEARCH(Settings!$E$6:$E$65,B583))*(ROW(Settings!$E$6:$E$65)-5))))</f>
        <v/>
      </c>
    </row>
    <row r="584" customFormat="false" ht="15" hidden="false" customHeight="false" outlineLevel="0" collapsed="false">
      <c r="A584" s="19"/>
      <c r="B584" s="15"/>
      <c r="C584" s="20"/>
      <c r="D584" s="21" t="str">
        <f aca="false">IF(B584="","",IF(E584&lt;&gt;"",E584,H584))</f>
        <v/>
      </c>
      <c r="E584" s="15"/>
      <c r="F584" s="21" t="str">
        <f aca="false">IF(D584="","",IF(COUNTIF(Settings!$A$6:$A$13,D584)&gt;0,"Income",IF(COUNTIF(Settings!$A$32:$A$34,D584)&gt;0,"Saving","Spending")))</f>
        <v/>
      </c>
      <c r="G584" s="15"/>
      <c r="H584" s="22" t="str">
        <f aca="false">IF(B584="","",IF(OR(I584=0,INDEX(Settings!$F$6:$F$65,MAX(I584,1))=""),"Uncategorised",INDEX(Settings!$F$6:$F$65,I584)))</f>
        <v/>
      </c>
      <c r="I584" s="22" t="str">
        <f aca="false">IF(B584="","",SUMPRODUCT(MAX((Settings!$E$6:$E$65&lt;&gt;"")*ISNUMBER(SEARCH(Settings!$E$6:$E$65,B584))*(ROW(Settings!$E$6:$E$65)-5))))</f>
        <v/>
      </c>
    </row>
    <row r="585" customFormat="false" ht="15" hidden="false" customHeight="false" outlineLevel="0" collapsed="false">
      <c r="A585" s="19"/>
      <c r="B585" s="15"/>
      <c r="C585" s="20"/>
      <c r="D585" s="21" t="str">
        <f aca="false">IF(B585="","",IF(E585&lt;&gt;"",E585,H585))</f>
        <v/>
      </c>
      <c r="E585" s="15"/>
      <c r="F585" s="21" t="str">
        <f aca="false">IF(D585="","",IF(COUNTIF(Settings!$A$6:$A$13,D585)&gt;0,"Income",IF(COUNTIF(Settings!$A$32:$A$34,D585)&gt;0,"Saving","Spending")))</f>
        <v/>
      </c>
      <c r="G585" s="15"/>
      <c r="H585" s="22" t="str">
        <f aca="false">IF(B585="","",IF(OR(I585=0,INDEX(Settings!$F$6:$F$65,MAX(I585,1))=""),"Uncategorised",INDEX(Settings!$F$6:$F$65,I585)))</f>
        <v/>
      </c>
      <c r="I585" s="22" t="str">
        <f aca="false">IF(B585="","",SUMPRODUCT(MAX((Settings!$E$6:$E$65&lt;&gt;"")*ISNUMBER(SEARCH(Settings!$E$6:$E$65,B585))*(ROW(Settings!$E$6:$E$65)-5))))</f>
        <v/>
      </c>
    </row>
    <row r="586" customFormat="false" ht="15" hidden="false" customHeight="false" outlineLevel="0" collapsed="false">
      <c r="A586" s="19"/>
      <c r="B586" s="15"/>
      <c r="C586" s="20"/>
      <c r="D586" s="21" t="str">
        <f aca="false">IF(B586="","",IF(E586&lt;&gt;"",E586,H586))</f>
        <v/>
      </c>
      <c r="E586" s="15"/>
      <c r="F586" s="21" t="str">
        <f aca="false">IF(D586="","",IF(COUNTIF(Settings!$A$6:$A$13,D586)&gt;0,"Income",IF(COUNTIF(Settings!$A$32:$A$34,D586)&gt;0,"Saving","Spending")))</f>
        <v/>
      </c>
      <c r="G586" s="15"/>
      <c r="H586" s="22" t="str">
        <f aca="false">IF(B586="","",IF(OR(I586=0,INDEX(Settings!$F$6:$F$65,MAX(I586,1))=""),"Uncategorised",INDEX(Settings!$F$6:$F$65,I586)))</f>
        <v/>
      </c>
      <c r="I586" s="22" t="str">
        <f aca="false">IF(B586="","",SUMPRODUCT(MAX((Settings!$E$6:$E$65&lt;&gt;"")*ISNUMBER(SEARCH(Settings!$E$6:$E$65,B586))*(ROW(Settings!$E$6:$E$65)-5))))</f>
        <v/>
      </c>
    </row>
    <row r="587" customFormat="false" ht="15" hidden="false" customHeight="false" outlineLevel="0" collapsed="false">
      <c r="A587" s="19"/>
      <c r="B587" s="15"/>
      <c r="C587" s="20"/>
      <c r="D587" s="21" t="str">
        <f aca="false">IF(B587="","",IF(E587&lt;&gt;"",E587,H587))</f>
        <v/>
      </c>
      <c r="E587" s="15"/>
      <c r="F587" s="21" t="str">
        <f aca="false">IF(D587="","",IF(COUNTIF(Settings!$A$6:$A$13,D587)&gt;0,"Income",IF(COUNTIF(Settings!$A$32:$A$34,D587)&gt;0,"Saving","Spending")))</f>
        <v/>
      </c>
      <c r="G587" s="15"/>
      <c r="H587" s="22" t="str">
        <f aca="false">IF(B587="","",IF(OR(I587=0,INDEX(Settings!$F$6:$F$65,MAX(I587,1))=""),"Uncategorised",INDEX(Settings!$F$6:$F$65,I587)))</f>
        <v/>
      </c>
      <c r="I587" s="22" t="str">
        <f aca="false">IF(B587="","",SUMPRODUCT(MAX((Settings!$E$6:$E$65&lt;&gt;"")*ISNUMBER(SEARCH(Settings!$E$6:$E$65,B587))*(ROW(Settings!$E$6:$E$65)-5))))</f>
        <v/>
      </c>
    </row>
    <row r="588" customFormat="false" ht="15" hidden="false" customHeight="false" outlineLevel="0" collapsed="false">
      <c r="A588" s="19"/>
      <c r="B588" s="15"/>
      <c r="C588" s="20"/>
      <c r="D588" s="21" t="str">
        <f aca="false">IF(B588="","",IF(E588&lt;&gt;"",E588,H588))</f>
        <v/>
      </c>
      <c r="E588" s="15"/>
      <c r="F588" s="21" t="str">
        <f aca="false">IF(D588="","",IF(COUNTIF(Settings!$A$6:$A$13,D588)&gt;0,"Income",IF(COUNTIF(Settings!$A$32:$A$34,D588)&gt;0,"Saving","Spending")))</f>
        <v/>
      </c>
      <c r="G588" s="15"/>
      <c r="H588" s="22" t="str">
        <f aca="false">IF(B588="","",IF(OR(I588=0,INDEX(Settings!$F$6:$F$65,MAX(I588,1))=""),"Uncategorised",INDEX(Settings!$F$6:$F$65,I588)))</f>
        <v/>
      </c>
      <c r="I588" s="22" t="str">
        <f aca="false">IF(B588="","",SUMPRODUCT(MAX((Settings!$E$6:$E$65&lt;&gt;"")*ISNUMBER(SEARCH(Settings!$E$6:$E$65,B588))*(ROW(Settings!$E$6:$E$65)-5))))</f>
        <v/>
      </c>
    </row>
    <row r="589" customFormat="false" ht="15" hidden="false" customHeight="false" outlineLevel="0" collapsed="false">
      <c r="A589" s="19"/>
      <c r="B589" s="15"/>
      <c r="C589" s="20"/>
      <c r="D589" s="21" t="str">
        <f aca="false">IF(B589="","",IF(E589&lt;&gt;"",E589,H589))</f>
        <v/>
      </c>
      <c r="E589" s="15"/>
      <c r="F589" s="21" t="str">
        <f aca="false">IF(D589="","",IF(COUNTIF(Settings!$A$6:$A$13,D589)&gt;0,"Income",IF(COUNTIF(Settings!$A$32:$A$34,D589)&gt;0,"Saving","Spending")))</f>
        <v/>
      </c>
      <c r="G589" s="15"/>
      <c r="H589" s="22" t="str">
        <f aca="false">IF(B589="","",IF(OR(I589=0,INDEX(Settings!$F$6:$F$65,MAX(I589,1))=""),"Uncategorised",INDEX(Settings!$F$6:$F$65,I589)))</f>
        <v/>
      </c>
      <c r="I589" s="22" t="str">
        <f aca="false">IF(B589="","",SUMPRODUCT(MAX((Settings!$E$6:$E$65&lt;&gt;"")*ISNUMBER(SEARCH(Settings!$E$6:$E$65,B589))*(ROW(Settings!$E$6:$E$65)-5))))</f>
        <v/>
      </c>
    </row>
    <row r="590" customFormat="false" ht="15" hidden="false" customHeight="false" outlineLevel="0" collapsed="false">
      <c r="A590" s="19"/>
      <c r="B590" s="15"/>
      <c r="C590" s="20"/>
      <c r="D590" s="21" t="str">
        <f aca="false">IF(B590="","",IF(E590&lt;&gt;"",E590,H590))</f>
        <v/>
      </c>
      <c r="E590" s="15"/>
      <c r="F590" s="21" t="str">
        <f aca="false">IF(D590="","",IF(COUNTIF(Settings!$A$6:$A$13,D590)&gt;0,"Income",IF(COUNTIF(Settings!$A$32:$A$34,D590)&gt;0,"Saving","Spending")))</f>
        <v/>
      </c>
      <c r="G590" s="15"/>
      <c r="H590" s="22" t="str">
        <f aca="false">IF(B590="","",IF(OR(I590=0,INDEX(Settings!$F$6:$F$65,MAX(I590,1))=""),"Uncategorised",INDEX(Settings!$F$6:$F$65,I590)))</f>
        <v/>
      </c>
      <c r="I590" s="22" t="str">
        <f aca="false">IF(B590="","",SUMPRODUCT(MAX((Settings!$E$6:$E$65&lt;&gt;"")*ISNUMBER(SEARCH(Settings!$E$6:$E$65,B590))*(ROW(Settings!$E$6:$E$65)-5))))</f>
        <v/>
      </c>
    </row>
    <row r="591" customFormat="false" ht="15" hidden="false" customHeight="false" outlineLevel="0" collapsed="false">
      <c r="A591" s="19"/>
      <c r="B591" s="15"/>
      <c r="C591" s="20"/>
      <c r="D591" s="21" t="str">
        <f aca="false">IF(B591="","",IF(E591&lt;&gt;"",E591,H591))</f>
        <v/>
      </c>
      <c r="E591" s="15"/>
      <c r="F591" s="21" t="str">
        <f aca="false">IF(D591="","",IF(COUNTIF(Settings!$A$6:$A$13,D591)&gt;0,"Income",IF(COUNTIF(Settings!$A$32:$A$34,D591)&gt;0,"Saving","Spending")))</f>
        <v/>
      </c>
      <c r="G591" s="15"/>
      <c r="H591" s="22" t="str">
        <f aca="false">IF(B591="","",IF(OR(I591=0,INDEX(Settings!$F$6:$F$65,MAX(I591,1))=""),"Uncategorised",INDEX(Settings!$F$6:$F$65,I591)))</f>
        <v/>
      </c>
      <c r="I591" s="22" t="str">
        <f aca="false">IF(B591="","",SUMPRODUCT(MAX((Settings!$E$6:$E$65&lt;&gt;"")*ISNUMBER(SEARCH(Settings!$E$6:$E$65,B591))*(ROW(Settings!$E$6:$E$65)-5))))</f>
        <v/>
      </c>
    </row>
    <row r="592" customFormat="false" ht="15" hidden="false" customHeight="false" outlineLevel="0" collapsed="false">
      <c r="A592" s="19"/>
      <c r="B592" s="15"/>
      <c r="C592" s="20"/>
      <c r="D592" s="21" t="str">
        <f aca="false">IF(B592="","",IF(E592&lt;&gt;"",E592,H592))</f>
        <v/>
      </c>
      <c r="E592" s="15"/>
      <c r="F592" s="21" t="str">
        <f aca="false">IF(D592="","",IF(COUNTIF(Settings!$A$6:$A$13,D592)&gt;0,"Income",IF(COUNTIF(Settings!$A$32:$A$34,D592)&gt;0,"Saving","Spending")))</f>
        <v/>
      </c>
      <c r="G592" s="15"/>
      <c r="H592" s="22" t="str">
        <f aca="false">IF(B592="","",IF(OR(I592=0,INDEX(Settings!$F$6:$F$65,MAX(I592,1))=""),"Uncategorised",INDEX(Settings!$F$6:$F$65,I592)))</f>
        <v/>
      </c>
      <c r="I592" s="22" t="str">
        <f aca="false">IF(B592="","",SUMPRODUCT(MAX((Settings!$E$6:$E$65&lt;&gt;"")*ISNUMBER(SEARCH(Settings!$E$6:$E$65,B592))*(ROW(Settings!$E$6:$E$65)-5))))</f>
        <v/>
      </c>
    </row>
    <row r="593" customFormat="false" ht="15" hidden="false" customHeight="false" outlineLevel="0" collapsed="false">
      <c r="A593" s="19"/>
      <c r="B593" s="15"/>
      <c r="C593" s="20"/>
      <c r="D593" s="21" t="str">
        <f aca="false">IF(B593="","",IF(E593&lt;&gt;"",E593,H593))</f>
        <v/>
      </c>
      <c r="E593" s="15"/>
      <c r="F593" s="21" t="str">
        <f aca="false">IF(D593="","",IF(COUNTIF(Settings!$A$6:$A$13,D593)&gt;0,"Income",IF(COUNTIF(Settings!$A$32:$A$34,D593)&gt;0,"Saving","Spending")))</f>
        <v/>
      </c>
      <c r="G593" s="15"/>
      <c r="H593" s="22" t="str">
        <f aca="false">IF(B593="","",IF(OR(I593=0,INDEX(Settings!$F$6:$F$65,MAX(I593,1))=""),"Uncategorised",INDEX(Settings!$F$6:$F$65,I593)))</f>
        <v/>
      </c>
      <c r="I593" s="22" t="str">
        <f aca="false">IF(B593="","",SUMPRODUCT(MAX((Settings!$E$6:$E$65&lt;&gt;"")*ISNUMBER(SEARCH(Settings!$E$6:$E$65,B593))*(ROW(Settings!$E$6:$E$65)-5))))</f>
        <v/>
      </c>
    </row>
    <row r="594" customFormat="false" ht="15" hidden="false" customHeight="false" outlineLevel="0" collapsed="false">
      <c r="A594" s="19"/>
      <c r="B594" s="15"/>
      <c r="C594" s="20"/>
      <c r="D594" s="21" t="str">
        <f aca="false">IF(B594="","",IF(E594&lt;&gt;"",E594,H594))</f>
        <v/>
      </c>
      <c r="E594" s="15"/>
      <c r="F594" s="21" t="str">
        <f aca="false">IF(D594="","",IF(COUNTIF(Settings!$A$6:$A$13,D594)&gt;0,"Income",IF(COUNTIF(Settings!$A$32:$A$34,D594)&gt;0,"Saving","Spending")))</f>
        <v/>
      </c>
      <c r="G594" s="15"/>
      <c r="H594" s="22" t="str">
        <f aca="false">IF(B594="","",IF(OR(I594=0,INDEX(Settings!$F$6:$F$65,MAX(I594,1))=""),"Uncategorised",INDEX(Settings!$F$6:$F$65,I594)))</f>
        <v/>
      </c>
      <c r="I594" s="22" t="str">
        <f aca="false">IF(B594="","",SUMPRODUCT(MAX((Settings!$E$6:$E$65&lt;&gt;"")*ISNUMBER(SEARCH(Settings!$E$6:$E$65,B594))*(ROW(Settings!$E$6:$E$65)-5))))</f>
        <v/>
      </c>
    </row>
    <row r="595" customFormat="false" ht="15" hidden="false" customHeight="false" outlineLevel="0" collapsed="false">
      <c r="A595" s="19"/>
      <c r="B595" s="15"/>
      <c r="C595" s="20"/>
      <c r="D595" s="21" t="str">
        <f aca="false">IF(B595="","",IF(E595&lt;&gt;"",E595,H595))</f>
        <v/>
      </c>
      <c r="E595" s="15"/>
      <c r="F595" s="21" t="str">
        <f aca="false">IF(D595="","",IF(COUNTIF(Settings!$A$6:$A$13,D595)&gt;0,"Income",IF(COUNTIF(Settings!$A$32:$A$34,D595)&gt;0,"Saving","Spending")))</f>
        <v/>
      </c>
      <c r="G595" s="15"/>
      <c r="H595" s="22" t="str">
        <f aca="false">IF(B595="","",IF(OR(I595=0,INDEX(Settings!$F$6:$F$65,MAX(I595,1))=""),"Uncategorised",INDEX(Settings!$F$6:$F$65,I595)))</f>
        <v/>
      </c>
      <c r="I595" s="22" t="str">
        <f aca="false">IF(B595="","",SUMPRODUCT(MAX((Settings!$E$6:$E$65&lt;&gt;"")*ISNUMBER(SEARCH(Settings!$E$6:$E$65,B595))*(ROW(Settings!$E$6:$E$65)-5))))</f>
        <v/>
      </c>
    </row>
    <row r="596" customFormat="false" ht="15" hidden="false" customHeight="false" outlineLevel="0" collapsed="false">
      <c r="A596" s="19"/>
      <c r="B596" s="15"/>
      <c r="C596" s="20"/>
      <c r="D596" s="21" t="str">
        <f aca="false">IF(B596="","",IF(E596&lt;&gt;"",E596,H596))</f>
        <v/>
      </c>
      <c r="E596" s="15"/>
      <c r="F596" s="21" t="str">
        <f aca="false">IF(D596="","",IF(COUNTIF(Settings!$A$6:$A$13,D596)&gt;0,"Income",IF(COUNTIF(Settings!$A$32:$A$34,D596)&gt;0,"Saving","Spending")))</f>
        <v/>
      </c>
      <c r="G596" s="15"/>
      <c r="H596" s="22" t="str">
        <f aca="false">IF(B596="","",IF(OR(I596=0,INDEX(Settings!$F$6:$F$65,MAX(I596,1))=""),"Uncategorised",INDEX(Settings!$F$6:$F$65,I596)))</f>
        <v/>
      </c>
      <c r="I596" s="22" t="str">
        <f aca="false">IF(B596="","",SUMPRODUCT(MAX((Settings!$E$6:$E$65&lt;&gt;"")*ISNUMBER(SEARCH(Settings!$E$6:$E$65,B596))*(ROW(Settings!$E$6:$E$65)-5))))</f>
        <v/>
      </c>
    </row>
    <row r="597" customFormat="false" ht="15" hidden="false" customHeight="false" outlineLevel="0" collapsed="false">
      <c r="A597" s="19"/>
      <c r="B597" s="15"/>
      <c r="C597" s="20"/>
      <c r="D597" s="21" t="str">
        <f aca="false">IF(B597="","",IF(E597&lt;&gt;"",E597,H597))</f>
        <v/>
      </c>
      <c r="E597" s="15"/>
      <c r="F597" s="21" t="str">
        <f aca="false">IF(D597="","",IF(COUNTIF(Settings!$A$6:$A$13,D597)&gt;0,"Income",IF(COUNTIF(Settings!$A$32:$A$34,D597)&gt;0,"Saving","Spending")))</f>
        <v/>
      </c>
      <c r="G597" s="15"/>
      <c r="H597" s="22" t="str">
        <f aca="false">IF(B597="","",IF(OR(I597=0,INDEX(Settings!$F$6:$F$65,MAX(I597,1))=""),"Uncategorised",INDEX(Settings!$F$6:$F$65,I597)))</f>
        <v/>
      </c>
      <c r="I597" s="22" t="str">
        <f aca="false">IF(B597="","",SUMPRODUCT(MAX((Settings!$E$6:$E$65&lt;&gt;"")*ISNUMBER(SEARCH(Settings!$E$6:$E$65,B597))*(ROW(Settings!$E$6:$E$65)-5))))</f>
        <v/>
      </c>
    </row>
    <row r="598" customFormat="false" ht="15" hidden="false" customHeight="false" outlineLevel="0" collapsed="false">
      <c r="A598" s="19"/>
      <c r="B598" s="15"/>
      <c r="C598" s="20"/>
      <c r="D598" s="21" t="str">
        <f aca="false">IF(B598="","",IF(E598&lt;&gt;"",E598,H598))</f>
        <v/>
      </c>
      <c r="E598" s="15"/>
      <c r="F598" s="21" t="str">
        <f aca="false">IF(D598="","",IF(COUNTIF(Settings!$A$6:$A$13,D598)&gt;0,"Income",IF(COUNTIF(Settings!$A$32:$A$34,D598)&gt;0,"Saving","Spending")))</f>
        <v/>
      </c>
      <c r="G598" s="15"/>
      <c r="H598" s="22" t="str">
        <f aca="false">IF(B598="","",IF(OR(I598=0,INDEX(Settings!$F$6:$F$65,MAX(I598,1))=""),"Uncategorised",INDEX(Settings!$F$6:$F$65,I598)))</f>
        <v/>
      </c>
      <c r="I598" s="22" t="str">
        <f aca="false">IF(B598="","",SUMPRODUCT(MAX((Settings!$E$6:$E$65&lt;&gt;"")*ISNUMBER(SEARCH(Settings!$E$6:$E$65,B598))*(ROW(Settings!$E$6:$E$65)-5))))</f>
        <v/>
      </c>
    </row>
    <row r="599" customFormat="false" ht="15" hidden="false" customHeight="false" outlineLevel="0" collapsed="false">
      <c r="A599" s="19"/>
      <c r="B599" s="15"/>
      <c r="C599" s="20"/>
      <c r="D599" s="21" t="str">
        <f aca="false">IF(B599="","",IF(E599&lt;&gt;"",E599,H599))</f>
        <v/>
      </c>
      <c r="E599" s="15"/>
      <c r="F599" s="21" t="str">
        <f aca="false">IF(D599="","",IF(COUNTIF(Settings!$A$6:$A$13,D599)&gt;0,"Income",IF(COUNTIF(Settings!$A$32:$A$34,D599)&gt;0,"Saving","Spending")))</f>
        <v/>
      </c>
      <c r="G599" s="15"/>
      <c r="H599" s="22" t="str">
        <f aca="false">IF(B599="","",IF(OR(I599=0,INDEX(Settings!$F$6:$F$65,MAX(I599,1))=""),"Uncategorised",INDEX(Settings!$F$6:$F$65,I599)))</f>
        <v/>
      </c>
      <c r="I599" s="22" t="str">
        <f aca="false">IF(B599="","",SUMPRODUCT(MAX((Settings!$E$6:$E$65&lt;&gt;"")*ISNUMBER(SEARCH(Settings!$E$6:$E$65,B599))*(ROW(Settings!$E$6:$E$65)-5))))</f>
        <v/>
      </c>
    </row>
    <row r="600" customFormat="false" ht="15" hidden="false" customHeight="false" outlineLevel="0" collapsed="false">
      <c r="A600" s="19"/>
      <c r="B600" s="15"/>
      <c r="C600" s="20"/>
      <c r="D600" s="21" t="str">
        <f aca="false">IF(B600="","",IF(E600&lt;&gt;"",E600,H600))</f>
        <v/>
      </c>
      <c r="E600" s="15"/>
      <c r="F600" s="21" t="str">
        <f aca="false">IF(D600="","",IF(COUNTIF(Settings!$A$6:$A$13,D600)&gt;0,"Income",IF(COUNTIF(Settings!$A$32:$A$34,D600)&gt;0,"Saving","Spending")))</f>
        <v/>
      </c>
      <c r="G600" s="15"/>
      <c r="H600" s="22" t="str">
        <f aca="false">IF(B600="","",IF(OR(I600=0,INDEX(Settings!$F$6:$F$65,MAX(I600,1))=""),"Uncategorised",INDEX(Settings!$F$6:$F$65,I600)))</f>
        <v/>
      </c>
      <c r="I600" s="22" t="str">
        <f aca="false">IF(B600="","",SUMPRODUCT(MAX((Settings!$E$6:$E$65&lt;&gt;"")*ISNUMBER(SEARCH(Settings!$E$6:$E$65,B600))*(ROW(Settings!$E$6:$E$65)-5))))</f>
        <v/>
      </c>
    </row>
    <row r="601" customFormat="false" ht="15" hidden="false" customHeight="false" outlineLevel="0" collapsed="false">
      <c r="A601" s="19"/>
      <c r="B601" s="15"/>
      <c r="C601" s="20"/>
      <c r="D601" s="21" t="str">
        <f aca="false">IF(B601="","",IF(E601&lt;&gt;"",E601,H601))</f>
        <v/>
      </c>
      <c r="E601" s="15"/>
      <c r="F601" s="21" t="str">
        <f aca="false">IF(D601="","",IF(COUNTIF(Settings!$A$6:$A$13,D601)&gt;0,"Income",IF(COUNTIF(Settings!$A$32:$A$34,D601)&gt;0,"Saving","Spending")))</f>
        <v/>
      </c>
      <c r="G601" s="15"/>
      <c r="H601" s="22" t="str">
        <f aca="false">IF(B601="","",IF(OR(I601=0,INDEX(Settings!$F$6:$F$65,MAX(I601,1))=""),"Uncategorised",INDEX(Settings!$F$6:$F$65,I601)))</f>
        <v/>
      </c>
      <c r="I601" s="22" t="str">
        <f aca="false">IF(B601="","",SUMPRODUCT(MAX((Settings!$E$6:$E$65&lt;&gt;"")*ISNUMBER(SEARCH(Settings!$E$6:$E$65,B601))*(ROW(Settings!$E$6:$E$65)-5))))</f>
        <v/>
      </c>
    </row>
    <row r="602" customFormat="false" ht="15" hidden="false" customHeight="false" outlineLevel="0" collapsed="false">
      <c r="A602" s="19"/>
      <c r="B602" s="15"/>
      <c r="C602" s="20"/>
      <c r="D602" s="21" t="str">
        <f aca="false">IF(B602="","",IF(E602&lt;&gt;"",E602,H602))</f>
        <v/>
      </c>
      <c r="E602" s="15"/>
      <c r="F602" s="21" t="str">
        <f aca="false">IF(D602="","",IF(COUNTIF(Settings!$A$6:$A$13,D602)&gt;0,"Income",IF(COUNTIF(Settings!$A$32:$A$34,D602)&gt;0,"Saving","Spending")))</f>
        <v/>
      </c>
      <c r="G602" s="15"/>
      <c r="H602" s="22" t="str">
        <f aca="false">IF(B602="","",IF(OR(I602=0,INDEX(Settings!$F$6:$F$65,MAX(I602,1))=""),"Uncategorised",INDEX(Settings!$F$6:$F$65,I602)))</f>
        <v/>
      </c>
      <c r="I602" s="22" t="str">
        <f aca="false">IF(B602="","",SUMPRODUCT(MAX((Settings!$E$6:$E$65&lt;&gt;"")*ISNUMBER(SEARCH(Settings!$E$6:$E$65,B602))*(ROW(Settings!$E$6:$E$65)-5))))</f>
        <v/>
      </c>
    </row>
    <row r="603" customFormat="false" ht="15" hidden="false" customHeight="false" outlineLevel="0" collapsed="false">
      <c r="A603" s="19"/>
      <c r="B603" s="15"/>
      <c r="C603" s="20"/>
      <c r="D603" s="21" t="str">
        <f aca="false">IF(B603="","",IF(E603&lt;&gt;"",E603,H603))</f>
        <v/>
      </c>
      <c r="E603" s="15"/>
      <c r="F603" s="21" t="str">
        <f aca="false">IF(D603="","",IF(COUNTIF(Settings!$A$6:$A$13,D603)&gt;0,"Income",IF(COUNTIF(Settings!$A$32:$A$34,D603)&gt;0,"Saving","Spending")))</f>
        <v/>
      </c>
      <c r="G603" s="15"/>
      <c r="H603" s="22" t="str">
        <f aca="false">IF(B603="","",IF(OR(I603=0,INDEX(Settings!$F$6:$F$65,MAX(I603,1))=""),"Uncategorised",INDEX(Settings!$F$6:$F$65,I603)))</f>
        <v/>
      </c>
      <c r="I603" s="22" t="str">
        <f aca="false">IF(B603="","",SUMPRODUCT(MAX((Settings!$E$6:$E$65&lt;&gt;"")*ISNUMBER(SEARCH(Settings!$E$6:$E$65,B603))*(ROW(Settings!$E$6:$E$65)-5))))</f>
        <v/>
      </c>
    </row>
    <row r="604" customFormat="false" ht="15" hidden="false" customHeight="false" outlineLevel="0" collapsed="false">
      <c r="A604" s="19"/>
      <c r="B604" s="15"/>
      <c r="C604" s="20"/>
      <c r="D604" s="21" t="str">
        <f aca="false">IF(B604="","",IF(E604&lt;&gt;"",E604,H604))</f>
        <v/>
      </c>
      <c r="E604" s="15"/>
      <c r="F604" s="21" t="str">
        <f aca="false">IF(D604="","",IF(COUNTIF(Settings!$A$6:$A$13,D604)&gt;0,"Income",IF(COUNTIF(Settings!$A$32:$A$34,D604)&gt;0,"Saving","Spending")))</f>
        <v/>
      </c>
      <c r="G604" s="15"/>
      <c r="H604" s="22" t="str">
        <f aca="false">IF(B604="","",IF(OR(I604=0,INDEX(Settings!$F$6:$F$65,MAX(I604,1))=""),"Uncategorised",INDEX(Settings!$F$6:$F$65,I604)))</f>
        <v/>
      </c>
      <c r="I604" s="22" t="str">
        <f aca="false">IF(B604="","",SUMPRODUCT(MAX((Settings!$E$6:$E$65&lt;&gt;"")*ISNUMBER(SEARCH(Settings!$E$6:$E$65,B604))*(ROW(Settings!$E$6:$E$65)-5))))</f>
        <v/>
      </c>
    </row>
    <row r="605" customFormat="false" ht="15" hidden="false" customHeight="false" outlineLevel="0" collapsed="false">
      <c r="A605" s="19"/>
      <c r="B605" s="15"/>
      <c r="C605" s="20"/>
      <c r="D605" s="21" t="str">
        <f aca="false">IF(B605="","",IF(E605&lt;&gt;"",E605,H605))</f>
        <v/>
      </c>
      <c r="E605" s="15"/>
      <c r="F605" s="21" t="str">
        <f aca="false">IF(D605="","",IF(COUNTIF(Settings!$A$6:$A$13,D605)&gt;0,"Income",IF(COUNTIF(Settings!$A$32:$A$34,D605)&gt;0,"Saving","Spending")))</f>
        <v/>
      </c>
      <c r="G605" s="15"/>
      <c r="H605" s="22" t="str">
        <f aca="false">IF(B605="","",IF(OR(I605=0,INDEX(Settings!$F$6:$F$65,MAX(I605,1))=""),"Uncategorised",INDEX(Settings!$F$6:$F$65,I605)))</f>
        <v/>
      </c>
      <c r="I605" s="22" t="str">
        <f aca="false">IF(B605="","",SUMPRODUCT(MAX((Settings!$E$6:$E$65&lt;&gt;"")*ISNUMBER(SEARCH(Settings!$E$6:$E$65,B605))*(ROW(Settings!$E$6:$E$65)-5))))</f>
        <v/>
      </c>
    </row>
    <row r="606" customFormat="false" ht="15" hidden="false" customHeight="false" outlineLevel="0" collapsed="false">
      <c r="A606" s="19"/>
      <c r="B606" s="15"/>
      <c r="C606" s="20"/>
      <c r="D606" s="21" t="str">
        <f aca="false">IF(B606="","",IF(E606&lt;&gt;"",E606,H606))</f>
        <v/>
      </c>
      <c r="E606" s="15"/>
      <c r="F606" s="21" t="str">
        <f aca="false">IF(D606="","",IF(COUNTIF(Settings!$A$6:$A$13,D606)&gt;0,"Income",IF(COUNTIF(Settings!$A$32:$A$34,D606)&gt;0,"Saving","Spending")))</f>
        <v/>
      </c>
      <c r="G606" s="15"/>
      <c r="H606" s="22" t="str">
        <f aca="false">IF(B606="","",IF(OR(I606=0,INDEX(Settings!$F$6:$F$65,MAX(I606,1))=""),"Uncategorised",INDEX(Settings!$F$6:$F$65,I606)))</f>
        <v/>
      </c>
      <c r="I606" s="22" t="str">
        <f aca="false">IF(B606="","",SUMPRODUCT(MAX((Settings!$E$6:$E$65&lt;&gt;"")*ISNUMBER(SEARCH(Settings!$E$6:$E$65,B606))*(ROW(Settings!$E$6:$E$65)-5))))</f>
        <v/>
      </c>
    </row>
    <row r="607" customFormat="false" ht="15" hidden="false" customHeight="false" outlineLevel="0" collapsed="false">
      <c r="A607" s="19"/>
      <c r="B607" s="15"/>
      <c r="C607" s="20"/>
      <c r="D607" s="21" t="str">
        <f aca="false">IF(B607="","",IF(E607&lt;&gt;"",E607,H607))</f>
        <v/>
      </c>
      <c r="E607" s="15"/>
      <c r="F607" s="21" t="str">
        <f aca="false">IF(D607="","",IF(COUNTIF(Settings!$A$6:$A$13,D607)&gt;0,"Income",IF(COUNTIF(Settings!$A$32:$A$34,D607)&gt;0,"Saving","Spending")))</f>
        <v/>
      </c>
      <c r="G607" s="15"/>
      <c r="H607" s="22" t="str">
        <f aca="false">IF(B607="","",IF(OR(I607=0,INDEX(Settings!$F$6:$F$65,MAX(I607,1))=""),"Uncategorised",INDEX(Settings!$F$6:$F$65,I607)))</f>
        <v/>
      </c>
      <c r="I607" s="22" t="str">
        <f aca="false">IF(B607="","",SUMPRODUCT(MAX((Settings!$E$6:$E$65&lt;&gt;"")*ISNUMBER(SEARCH(Settings!$E$6:$E$65,B607))*(ROW(Settings!$E$6:$E$65)-5))))</f>
        <v/>
      </c>
    </row>
    <row r="608" customFormat="false" ht="15" hidden="false" customHeight="false" outlineLevel="0" collapsed="false">
      <c r="A608" s="19"/>
      <c r="B608" s="15"/>
      <c r="C608" s="20"/>
      <c r="D608" s="21" t="str">
        <f aca="false">IF(B608="","",IF(E608&lt;&gt;"",E608,H608))</f>
        <v/>
      </c>
      <c r="E608" s="15"/>
      <c r="F608" s="21" t="str">
        <f aca="false">IF(D608="","",IF(COUNTIF(Settings!$A$6:$A$13,D608)&gt;0,"Income",IF(COUNTIF(Settings!$A$32:$A$34,D608)&gt;0,"Saving","Spending")))</f>
        <v/>
      </c>
      <c r="G608" s="15"/>
      <c r="H608" s="22" t="str">
        <f aca="false">IF(B608="","",IF(OR(I608=0,INDEX(Settings!$F$6:$F$65,MAX(I608,1))=""),"Uncategorised",INDEX(Settings!$F$6:$F$65,I608)))</f>
        <v/>
      </c>
      <c r="I608" s="22" t="str">
        <f aca="false">IF(B608="","",SUMPRODUCT(MAX((Settings!$E$6:$E$65&lt;&gt;"")*ISNUMBER(SEARCH(Settings!$E$6:$E$65,B608))*(ROW(Settings!$E$6:$E$65)-5))))</f>
        <v/>
      </c>
    </row>
    <row r="609" customFormat="false" ht="15" hidden="false" customHeight="false" outlineLevel="0" collapsed="false">
      <c r="A609" s="19"/>
      <c r="B609" s="15"/>
      <c r="C609" s="20"/>
      <c r="D609" s="21" t="str">
        <f aca="false">IF(B609="","",IF(E609&lt;&gt;"",E609,H609))</f>
        <v/>
      </c>
      <c r="E609" s="15"/>
      <c r="F609" s="21" t="str">
        <f aca="false">IF(D609="","",IF(COUNTIF(Settings!$A$6:$A$13,D609)&gt;0,"Income",IF(COUNTIF(Settings!$A$32:$A$34,D609)&gt;0,"Saving","Spending")))</f>
        <v/>
      </c>
      <c r="G609" s="15"/>
      <c r="H609" s="22" t="str">
        <f aca="false">IF(B609="","",IF(OR(I609=0,INDEX(Settings!$F$6:$F$65,MAX(I609,1))=""),"Uncategorised",INDEX(Settings!$F$6:$F$65,I609)))</f>
        <v/>
      </c>
      <c r="I609" s="22" t="str">
        <f aca="false">IF(B609="","",SUMPRODUCT(MAX((Settings!$E$6:$E$65&lt;&gt;"")*ISNUMBER(SEARCH(Settings!$E$6:$E$65,B609))*(ROW(Settings!$E$6:$E$65)-5))))</f>
        <v/>
      </c>
    </row>
    <row r="610" customFormat="false" ht="15" hidden="false" customHeight="false" outlineLevel="0" collapsed="false">
      <c r="A610" s="19"/>
      <c r="B610" s="15"/>
      <c r="C610" s="20"/>
      <c r="D610" s="21" t="str">
        <f aca="false">IF(B610="","",IF(E610&lt;&gt;"",E610,H610))</f>
        <v/>
      </c>
      <c r="E610" s="15"/>
      <c r="F610" s="21" t="str">
        <f aca="false">IF(D610="","",IF(COUNTIF(Settings!$A$6:$A$13,D610)&gt;0,"Income",IF(COUNTIF(Settings!$A$32:$A$34,D610)&gt;0,"Saving","Spending")))</f>
        <v/>
      </c>
      <c r="G610" s="15"/>
      <c r="H610" s="22" t="str">
        <f aca="false">IF(B610="","",IF(OR(I610=0,INDEX(Settings!$F$6:$F$65,MAX(I610,1))=""),"Uncategorised",INDEX(Settings!$F$6:$F$65,I610)))</f>
        <v/>
      </c>
      <c r="I610" s="22" t="str">
        <f aca="false">IF(B610="","",SUMPRODUCT(MAX((Settings!$E$6:$E$65&lt;&gt;"")*ISNUMBER(SEARCH(Settings!$E$6:$E$65,B610))*(ROW(Settings!$E$6:$E$65)-5))))</f>
        <v/>
      </c>
    </row>
    <row r="611" customFormat="false" ht="15" hidden="false" customHeight="false" outlineLevel="0" collapsed="false">
      <c r="A611" s="19"/>
      <c r="B611" s="15"/>
      <c r="C611" s="20"/>
      <c r="D611" s="21" t="str">
        <f aca="false">IF(B611="","",IF(E611&lt;&gt;"",E611,H611))</f>
        <v/>
      </c>
      <c r="E611" s="15"/>
      <c r="F611" s="21" t="str">
        <f aca="false">IF(D611="","",IF(COUNTIF(Settings!$A$6:$A$13,D611)&gt;0,"Income",IF(COUNTIF(Settings!$A$32:$A$34,D611)&gt;0,"Saving","Spending")))</f>
        <v/>
      </c>
      <c r="G611" s="15"/>
      <c r="H611" s="22" t="str">
        <f aca="false">IF(B611="","",IF(OR(I611=0,INDEX(Settings!$F$6:$F$65,MAX(I611,1))=""),"Uncategorised",INDEX(Settings!$F$6:$F$65,I611)))</f>
        <v/>
      </c>
      <c r="I611" s="22" t="str">
        <f aca="false">IF(B611="","",SUMPRODUCT(MAX((Settings!$E$6:$E$65&lt;&gt;"")*ISNUMBER(SEARCH(Settings!$E$6:$E$65,B611))*(ROW(Settings!$E$6:$E$65)-5))))</f>
        <v/>
      </c>
    </row>
    <row r="612" customFormat="false" ht="15" hidden="false" customHeight="false" outlineLevel="0" collapsed="false">
      <c r="A612" s="19"/>
      <c r="B612" s="15"/>
      <c r="C612" s="20"/>
      <c r="D612" s="21" t="str">
        <f aca="false">IF(B612="","",IF(E612&lt;&gt;"",E612,H612))</f>
        <v/>
      </c>
      <c r="E612" s="15"/>
      <c r="F612" s="21" t="str">
        <f aca="false">IF(D612="","",IF(COUNTIF(Settings!$A$6:$A$13,D612)&gt;0,"Income",IF(COUNTIF(Settings!$A$32:$A$34,D612)&gt;0,"Saving","Spending")))</f>
        <v/>
      </c>
      <c r="G612" s="15"/>
      <c r="H612" s="22" t="str">
        <f aca="false">IF(B612="","",IF(OR(I612=0,INDEX(Settings!$F$6:$F$65,MAX(I612,1))=""),"Uncategorised",INDEX(Settings!$F$6:$F$65,I612)))</f>
        <v/>
      </c>
      <c r="I612" s="22" t="str">
        <f aca="false">IF(B612="","",SUMPRODUCT(MAX((Settings!$E$6:$E$65&lt;&gt;"")*ISNUMBER(SEARCH(Settings!$E$6:$E$65,B612))*(ROW(Settings!$E$6:$E$65)-5))))</f>
        <v/>
      </c>
    </row>
    <row r="613" customFormat="false" ht="15" hidden="false" customHeight="false" outlineLevel="0" collapsed="false">
      <c r="A613" s="19"/>
      <c r="B613" s="15"/>
      <c r="C613" s="20"/>
      <c r="D613" s="21" t="str">
        <f aca="false">IF(B613="","",IF(E613&lt;&gt;"",E613,H613))</f>
        <v/>
      </c>
      <c r="E613" s="15"/>
      <c r="F613" s="21" t="str">
        <f aca="false">IF(D613="","",IF(COUNTIF(Settings!$A$6:$A$13,D613)&gt;0,"Income",IF(COUNTIF(Settings!$A$32:$A$34,D613)&gt;0,"Saving","Spending")))</f>
        <v/>
      </c>
      <c r="G613" s="15"/>
      <c r="H613" s="22" t="str">
        <f aca="false">IF(B613="","",IF(OR(I613=0,INDEX(Settings!$F$6:$F$65,MAX(I613,1))=""),"Uncategorised",INDEX(Settings!$F$6:$F$65,I613)))</f>
        <v/>
      </c>
      <c r="I613" s="22" t="str">
        <f aca="false">IF(B613="","",SUMPRODUCT(MAX((Settings!$E$6:$E$65&lt;&gt;"")*ISNUMBER(SEARCH(Settings!$E$6:$E$65,B613))*(ROW(Settings!$E$6:$E$65)-5))))</f>
        <v/>
      </c>
    </row>
    <row r="614" customFormat="false" ht="15" hidden="false" customHeight="false" outlineLevel="0" collapsed="false">
      <c r="A614" s="19"/>
      <c r="B614" s="15"/>
      <c r="C614" s="20"/>
      <c r="D614" s="21" t="str">
        <f aca="false">IF(B614="","",IF(E614&lt;&gt;"",E614,H614))</f>
        <v/>
      </c>
      <c r="E614" s="15"/>
      <c r="F614" s="21" t="str">
        <f aca="false">IF(D614="","",IF(COUNTIF(Settings!$A$6:$A$13,D614)&gt;0,"Income",IF(COUNTIF(Settings!$A$32:$A$34,D614)&gt;0,"Saving","Spending")))</f>
        <v/>
      </c>
      <c r="G614" s="15"/>
      <c r="H614" s="22" t="str">
        <f aca="false">IF(B614="","",IF(OR(I614=0,INDEX(Settings!$F$6:$F$65,MAX(I614,1))=""),"Uncategorised",INDEX(Settings!$F$6:$F$65,I614)))</f>
        <v/>
      </c>
      <c r="I614" s="22" t="str">
        <f aca="false">IF(B614="","",SUMPRODUCT(MAX((Settings!$E$6:$E$65&lt;&gt;"")*ISNUMBER(SEARCH(Settings!$E$6:$E$65,B614))*(ROW(Settings!$E$6:$E$65)-5))))</f>
        <v/>
      </c>
    </row>
    <row r="615" customFormat="false" ht="15" hidden="false" customHeight="false" outlineLevel="0" collapsed="false">
      <c r="A615" s="19"/>
      <c r="B615" s="15"/>
      <c r="C615" s="20"/>
      <c r="D615" s="21" t="str">
        <f aca="false">IF(B615="","",IF(E615&lt;&gt;"",E615,H615))</f>
        <v/>
      </c>
      <c r="E615" s="15"/>
      <c r="F615" s="21" t="str">
        <f aca="false">IF(D615="","",IF(COUNTIF(Settings!$A$6:$A$13,D615)&gt;0,"Income",IF(COUNTIF(Settings!$A$32:$A$34,D615)&gt;0,"Saving","Spending")))</f>
        <v/>
      </c>
      <c r="G615" s="15"/>
      <c r="H615" s="22" t="str">
        <f aca="false">IF(B615="","",IF(OR(I615=0,INDEX(Settings!$F$6:$F$65,MAX(I615,1))=""),"Uncategorised",INDEX(Settings!$F$6:$F$65,I615)))</f>
        <v/>
      </c>
      <c r="I615" s="22" t="str">
        <f aca="false">IF(B615="","",SUMPRODUCT(MAX((Settings!$E$6:$E$65&lt;&gt;"")*ISNUMBER(SEARCH(Settings!$E$6:$E$65,B615))*(ROW(Settings!$E$6:$E$65)-5))))</f>
        <v/>
      </c>
    </row>
    <row r="616" customFormat="false" ht="15" hidden="false" customHeight="false" outlineLevel="0" collapsed="false">
      <c r="A616" s="19"/>
      <c r="B616" s="15"/>
      <c r="C616" s="20"/>
      <c r="D616" s="21" t="str">
        <f aca="false">IF(B616="","",IF(E616&lt;&gt;"",E616,H616))</f>
        <v/>
      </c>
      <c r="E616" s="15"/>
      <c r="F616" s="21" t="str">
        <f aca="false">IF(D616="","",IF(COUNTIF(Settings!$A$6:$A$13,D616)&gt;0,"Income",IF(COUNTIF(Settings!$A$32:$A$34,D616)&gt;0,"Saving","Spending")))</f>
        <v/>
      </c>
      <c r="G616" s="15"/>
      <c r="H616" s="22" t="str">
        <f aca="false">IF(B616="","",IF(OR(I616=0,INDEX(Settings!$F$6:$F$65,MAX(I616,1))=""),"Uncategorised",INDEX(Settings!$F$6:$F$65,I616)))</f>
        <v/>
      </c>
      <c r="I616" s="22" t="str">
        <f aca="false">IF(B616="","",SUMPRODUCT(MAX((Settings!$E$6:$E$65&lt;&gt;"")*ISNUMBER(SEARCH(Settings!$E$6:$E$65,B616))*(ROW(Settings!$E$6:$E$65)-5))))</f>
        <v/>
      </c>
    </row>
    <row r="617" customFormat="false" ht="15" hidden="false" customHeight="false" outlineLevel="0" collapsed="false">
      <c r="A617" s="19"/>
      <c r="B617" s="15"/>
      <c r="C617" s="20"/>
      <c r="D617" s="21" t="str">
        <f aca="false">IF(B617="","",IF(E617&lt;&gt;"",E617,H617))</f>
        <v/>
      </c>
      <c r="E617" s="15"/>
      <c r="F617" s="21" t="str">
        <f aca="false">IF(D617="","",IF(COUNTIF(Settings!$A$6:$A$13,D617)&gt;0,"Income",IF(COUNTIF(Settings!$A$32:$A$34,D617)&gt;0,"Saving","Spending")))</f>
        <v/>
      </c>
      <c r="G617" s="15"/>
      <c r="H617" s="22" t="str">
        <f aca="false">IF(B617="","",IF(OR(I617=0,INDEX(Settings!$F$6:$F$65,MAX(I617,1))=""),"Uncategorised",INDEX(Settings!$F$6:$F$65,I617)))</f>
        <v/>
      </c>
      <c r="I617" s="22" t="str">
        <f aca="false">IF(B617="","",SUMPRODUCT(MAX((Settings!$E$6:$E$65&lt;&gt;"")*ISNUMBER(SEARCH(Settings!$E$6:$E$65,B617))*(ROW(Settings!$E$6:$E$65)-5))))</f>
        <v/>
      </c>
    </row>
    <row r="618" customFormat="false" ht="15" hidden="false" customHeight="false" outlineLevel="0" collapsed="false">
      <c r="A618" s="19"/>
      <c r="B618" s="15"/>
      <c r="C618" s="20"/>
      <c r="D618" s="21" t="str">
        <f aca="false">IF(B618="","",IF(E618&lt;&gt;"",E618,H618))</f>
        <v/>
      </c>
      <c r="E618" s="15"/>
      <c r="F618" s="21" t="str">
        <f aca="false">IF(D618="","",IF(COUNTIF(Settings!$A$6:$A$13,D618)&gt;0,"Income",IF(COUNTIF(Settings!$A$32:$A$34,D618)&gt;0,"Saving","Spending")))</f>
        <v/>
      </c>
      <c r="G618" s="15"/>
      <c r="H618" s="22" t="str">
        <f aca="false">IF(B618="","",IF(OR(I618=0,INDEX(Settings!$F$6:$F$65,MAX(I618,1))=""),"Uncategorised",INDEX(Settings!$F$6:$F$65,I618)))</f>
        <v/>
      </c>
      <c r="I618" s="22" t="str">
        <f aca="false">IF(B618="","",SUMPRODUCT(MAX((Settings!$E$6:$E$65&lt;&gt;"")*ISNUMBER(SEARCH(Settings!$E$6:$E$65,B618))*(ROW(Settings!$E$6:$E$65)-5))))</f>
        <v/>
      </c>
    </row>
    <row r="619" customFormat="false" ht="15" hidden="false" customHeight="false" outlineLevel="0" collapsed="false">
      <c r="A619" s="19"/>
      <c r="B619" s="15"/>
      <c r="C619" s="20"/>
      <c r="D619" s="21" t="str">
        <f aca="false">IF(B619="","",IF(E619&lt;&gt;"",E619,H619))</f>
        <v/>
      </c>
      <c r="E619" s="15"/>
      <c r="F619" s="21" t="str">
        <f aca="false">IF(D619="","",IF(COUNTIF(Settings!$A$6:$A$13,D619)&gt;0,"Income",IF(COUNTIF(Settings!$A$32:$A$34,D619)&gt;0,"Saving","Spending")))</f>
        <v/>
      </c>
      <c r="G619" s="15"/>
      <c r="H619" s="22" t="str">
        <f aca="false">IF(B619="","",IF(OR(I619=0,INDEX(Settings!$F$6:$F$65,MAX(I619,1))=""),"Uncategorised",INDEX(Settings!$F$6:$F$65,I619)))</f>
        <v/>
      </c>
      <c r="I619" s="22" t="str">
        <f aca="false">IF(B619="","",SUMPRODUCT(MAX((Settings!$E$6:$E$65&lt;&gt;"")*ISNUMBER(SEARCH(Settings!$E$6:$E$65,B619))*(ROW(Settings!$E$6:$E$65)-5))))</f>
        <v/>
      </c>
    </row>
    <row r="620" customFormat="false" ht="15" hidden="false" customHeight="false" outlineLevel="0" collapsed="false">
      <c r="A620" s="19"/>
      <c r="B620" s="15"/>
      <c r="C620" s="20"/>
      <c r="D620" s="21" t="str">
        <f aca="false">IF(B620="","",IF(E620&lt;&gt;"",E620,H620))</f>
        <v/>
      </c>
      <c r="E620" s="15"/>
      <c r="F620" s="21" t="str">
        <f aca="false">IF(D620="","",IF(COUNTIF(Settings!$A$6:$A$13,D620)&gt;0,"Income",IF(COUNTIF(Settings!$A$32:$A$34,D620)&gt;0,"Saving","Spending")))</f>
        <v/>
      </c>
      <c r="G620" s="15"/>
      <c r="H620" s="22" t="str">
        <f aca="false">IF(B620="","",IF(OR(I620=0,INDEX(Settings!$F$6:$F$65,MAX(I620,1))=""),"Uncategorised",INDEX(Settings!$F$6:$F$65,I620)))</f>
        <v/>
      </c>
      <c r="I620" s="22" t="str">
        <f aca="false">IF(B620="","",SUMPRODUCT(MAX((Settings!$E$6:$E$65&lt;&gt;"")*ISNUMBER(SEARCH(Settings!$E$6:$E$65,B620))*(ROW(Settings!$E$6:$E$65)-5))))</f>
        <v/>
      </c>
    </row>
    <row r="621" customFormat="false" ht="15" hidden="false" customHeight="false" outlineLevel="0" collapsed="false">
      <c r="A621" s="19"/>
      <c r="B621" s="15"/>
      <c r="C621" s="20"/>
      <c r="D621" s="21" t="str">
        <f aca="false">IF(B621="","",IF(E621&lt;&gt;"",E621,H621))</f>
        <v/>
      </c>
      <c r="E621" s="15"/>
      <c r="F621" s="21" t="str">
        <f aca="false">IF(D621="","",IF(COUNTIF(Settings!$A$6:$A$13,D621)&gt;0,"Income",IF(COUNTIF(Settings!$A$32:$A$34,D621)&gt;0,"Saving","Spending")))</f>
        <v/>
      </c>
      <c r="G621" s="15"/>
      <c r="H621" s="22" t="str">
        <f aca="false">IF(B621="","",IF(OR(I621=0,INDEX(Settings!$F$6:$F$65,MAX(I621,1))=""),"Uncategorised",INDEX(Settings!$F$6:$F$65,I621)))</f>
        <v/>
      </c>
      <c r="I621" s="22" t="str">
        <f aca="false">IF(B621="","",SUMPRODUCT(MAX((Settings!$E$6:$E$65&lt;&gt;"")*ISNUMBER(SEARCH(Settings!$E$6:$E$65,B621))*(ROW(Settings!$E$6:$E$65)-5))))</f>
        <v/>
      </c>
    </row>
    <row r="622" customFormat="false" ht="15" hidden="false" customHeight="false" outlineLevel="0" collapsed="false">
      <c r="A622" s="19"/>
      <c r="B622" s="15"/>
      <c r="C622" s="20"/>
      <c r="D622" s="21" t="str">
        <f aca="false">IF(B622="","",IF(E622&lt;&gt;"",E622,H622))</f>
        <v/>
      </c>
      <c r="E622" s="15"/>
      <c r="F622" s="21" t="str">
        <f aca="false">IF(D622="","",IF(COUNTIF(Settings!$A$6:$A$13,D622)&gt;0,"Income",IF(COUNTIF(Settings!$A$32:$A$34,D622)&gt;0,"Saving","Spending")))</f>
        <v/>
      </c>
      <c r="G622" s="15"/>
      <c r="H622" s="22" t="str">
        <f aca="false">IF(B622="","",IF(OR(I622=0,INDEX(Settings!$F$6:$F$65,MAX(I622,1))=""),"Uncategorised",INDEX(Settings!$F$6:$F$65,I622)))</f>
        <v/>
      </c>
      <c r="I622" s="22" t="str">
        <f aca="false">IF(B622="","",SUMPRODUCT(MAX((Settings!$E$6:$E$65&lt;&gt;"")*ISNUMBER(SEARCH(Settings!$E$6:$E$65,B622))*(ROW(Settings!$E$6:$E$65)-5))))</f>
        <v/>
      </c>
    </row>
    <row r="623" customFormat="false" ht="15" hidden="false" customHeight="false" outlineLevel="0" collapsed="false">
      <c r="A623" s="19"/>
      <c r="B623" s="15"/>
      <c r="C623" s="20"/>
      <c r="D623" s="21" t="str">
        <f aca="false">IF(B623="","",IF(E623&lt;&gt;"",E623,H623))</f>
        <v/>
      </c>
      <c r="E623" s="15"/>
      <c r="F623" s="21" t="str">
        <f aca="false">IF(D623="","",IF(COUNTIF(Settings!$A$6:$A$13,D623)&gt;0,"Income",IF(COUNTIF(Settings!$A$32:$A$34,D623)&gt;0,"Saving","Spending")))</f>
        <v/>
      </c>
      <c r="G623" s="15"/>
      <c r="H623" s="22" t="str">
        <f aca="false">IF(B623="","",IF(OR(I623=0,INDEX(Settings!$F$6:$F$65,MAX(I623,1))=""),"Uncategorised",INDEX(Settings!$F$6:$F$65,I623)))</f>
        <v/>
      </c>
      <c r="I623" s="22" t="str">
        <f aca="false">IF(B623="","",SUMPRODUCT(MAX((Settings!$E$6:$E$65&lt;&gt;"")*ISNUMBER(SEARCH(Settings!$E$6:$E$65,B623))*(ROW(Settings!$E$6:$E$65)-5))))</f>
        <v/>
      </c>
    </row>
    <row r="624" customFormat="false" ht="15" hidden="false" customHeight="false" outlineLevel="0" collapsed="false">
      <c r="A624" s="19"/>
      <c r="B624" s="15"/>
      <c r="C624" s="20"/>
      <c r="D624" s="21" t="str">
        <f aca="false">IF(B624="","",IF(E624&lt;&gt;"",E624,H624))</f>
        <v/>
      </c>
      <c r="E624" s="15"/>
      <c r="F624" s="21" t="str">
        <f aca="false">IF(D624="","",IF(COUNTIF(Settings!$A$6:$A$13,D624)&gt;0,"Income",IF(COUNTIF(Settings!$A$32:$A$34,D624)&gt;0,"Saving","Spending")))</f>
        <v/>
      </c>
      <c r="G624" s="15"/>
      <c r="H624" s="22" t="str">
        <f aca="false">IF(B624="","",IF(OR(I624=0,INDEX(Settings!$F$6:$F$65,MAX(I624,1))=""),"Uncategorised",INDEX(Settings!$F$6:$F$65,I624)))</f>
        <v/>
      </c>
      <c r="I624" s="22" t="str">
        <f aca="false">IF(B624="","",SUMPRODUCT(MAX((Settings!$E$6:$E$65&lt;&gt;"")*ISNUMBER(SEARCH(Settings!$E$6:$E$65,B624))*(ROW(Settings!$E$6:$E$65)-5))))</f>
        <v/>
      </c>
    </row>
    <row r="625" customFormat="false" ht="15" hidden="false" customHeight="false" outlineLevel="0" collapsed="false">
      <c r="A625" s="19"/>
      <c r="B625" s="15"/>
      <c r="C625" s="20"/>
      <c r="D625" s="21" t="str">
        <f aca="false">IF(B625="","",IF(E625&lt;&gt;"",E625,H625))</f>
        <v/>
      </c>
      <c r="E625" s="15"/>
      <c r="F625" s="21" t="str">
        <f aca="false">IF(D625="","",IF(COUNTIF(Settings!$A$6:$A$13,D625)&gt;0,"Income",IF(COUNTIF(Settings!$A$32:$A$34,D625)&gt;0,"Saving","Spending")))</f>
        <v/>
      </c>
      <c r="G625" s="15"/>
      <c r="H625" s="22" t="str">
        <f aca="false">IF(B625="","",IF(OR(I625=0,INDEX(Settings!$F$6:$F$65,MAX(I625,1))=""),"Uncategorised",INDEX(Settings!$F$6:$F$65,I625)))</f>
        <v/>
      </c>
      <c r="I625" s="22" t="str">
        <f aca="false">IF(B625="","",SUMPRODUCT(MAX((Settings!$E$6:$E$65&lt;&gt;"")*ISNUMBER(SEARCH(Settings!$E$6:$E$65,B625))*(ROW(Settings!$E$6:$E$65)-5))))</f>
        <v/>
      </c>
    </row>
    <row r="626" customFormat="false" ht="15" hidden="false" customHeight="false" outlineLevel="0" collapsed="false">
      <c r="A626" s="19"/>
      <c r="B626" s="15"/>
      <c r="C626" s="20"/>
      <c r="D626" s="21" t="str">
        <f aca="false">IF(B626="","",IF(E626&lt;&gt;"",E626,H626))</f>
        <v/>
      </c>
      <c r="E626" s="15"/>
      <c r="F626" s="21" t="str">
        <f aca="false">IF(D626="","",IF(COUNTIF(Settings!$A$6:$A$13,D626)&gt;0,"Income",IF(COUNTIF(Settings!$A$32:$A$34,D626)&gt;0,"Saving","Spending")))</f>
        <v/>
      </c>
      <c r="G626" s="15"/>
      <c r="H626" s="22" t="str">
        <f aca="false">IF(B626="","",IF(OR(I626=0,INDEX(Settings!$F$6:$F$65,MAX(I626,1))=""),"Uncategorised",INDEX(Settings!$F$6:$F$65,I626)))</f>
        <v/>
      </c>
      <c r="I626" s="22" t="str">
        <f aca="false">IF(B626="","",SUMPRODUCT(MAX((Settings!$E$6:$E$65&lt;&gt;"")*ISNUMBER(SEARCH(Settings!$E$6:$E$65,B626))*(ROW(Settings!$E$6:$E$65)-5))))</f>
        <v/>
      </c>
    </row>
    <row r="627" customFormat="false" ht="15" hidden="false" customHeight="false" outlineLevel="0" collapsed="false">
      <c r="A627" s="19"/>
      <c r="B627" s="15"/>
      <c r="C627" s="20"/>
      <c r="D627" s="21" t="str">
        <f aca="false">IF(B627="","",IF(E627&lt;&gt;"",E627,H627))</f>
        <v/>
      </c>
      <c r="E627" s="15"/>
      <c r="F627" s="21" t="str">
        <f aca="false">IF(D627="","",IF(COUNTIF(Settings!$A$6:$A$13,D627)&gt;0,"Income",IF(COUNTIF(Settings!$A$32:$A$34,D627)&gt;0,"Saving","Spending")))</f>
        <v/>
      </c>
      <c r="G627" s="15"/>
      <c r="H627" s="22" t="str">
        <f aca="false">IF(B627="","",IF(OR(I627=0,INDEX(Settings!$F$6:$F$65,MAX(I627,1))=""),"Uncategorised",INDEX(Settings!$F$6:$F$65,I627)))</f>
        <v/>
      </c>
      <c r="I627" s="22" t="str">
        <f aca="false">IF(B627="","",SUMPRODUCT(MAX((Settings!$E$6:$E$65&lt;&gt;"")*ISNUMBER(SEARCH(Settings!$E$6:$E$65,B627))*(ROW(Settings!$E$6:$E$65)-5))))</f>
        <v/>
      </c>
    </row>
    <row r="628" customFormat="false" ht="15" hidden="false" customHeight="false" outlineLevel="0" collapsed="false">
      <c r="A628" s="19"/>
      <c r="B628" s="15"/>
      <c r="C628" s="20"/>
      <c r="D628" s="21" t="str">
        <f aca="false">IF(B628="","",IF(E628&lt;&gt;"",E628,H628))</f>
        <v/>
      </c>
      <c r="E628" s="15"/>
      <c r="F628" s="21" t="str">
        <f aca="false">IF(D628="","",IF(COUNTIF(Settings!$A$6:$A$13,D628)&gt;0,"Income",IF(COUNTIF(Settings!$A$32:$A$34,D628)&gt;0,"Saving","Spending")))</f>
        <v/>
      </c>
      <c r="G628" s="15"/>
      <c r="H628" s="22" t="str">
        <f aca="false">IF(B628="","",IF(OR(I628=0,INDEX(Settings!$F$6:$F$65,MAX(I628,1))=""),"Uncategorised",INDEX(Settings!$F$6:$F$65,I628)))</f>
        <v/>
      </c>
      <c r="I628" s="22" t="str">
        <f aca="false">IF(B628="","",SUMPRODUCT(MAX((Settings!$E$6:$E$65&lt;&gt;"")*ISNUMBER(SEARCH(Settings!$E$6:$E$65,B628))*(ROW(Settings!$E$6:$E$65)-5))))</f>
        <v/>
      </c>
    </row>
    <row r="629" customFormat="false" ht="15" hidden="false" customHeight="false" outlineLevel="0" collapsed="false">
      <c r="A629" s="19"/>
      <c r="B629" s="15"/>
      <c r="C629" s="20"/>
      <c r="D629" s="21" t="str">
        <f aca="false">IF(B629="","",IF(E629&lt;&gt;"",E629,H629))</f>
        <v/>
      </c>
      <c r="E629" s="15"/>
      <c r="F629" s="21" t="str">
        <f aca="false">IF(D629="","",IF(COUNTIF(Settings!$A$6:$A$13,D629)&gt;0,"Income",IF(COUNTIF(Settings!$A$32:$A$34,D629)&gt;0,"Saving","Spending")))</f>
        <v/>
      </c>
      <c r="G629" s="15"/>
      <c r="H629" s="22" t="str">
        <f aca="false">IF(B629="","",IF(OR(I629=0,INDEX(Settings!$F$6:$F$65,MAX(I629,1))=""),"Uncategorised",INDEX(Settings!$F$6:$F$65,I629)))</f>
        <v/>
      </c>
      <c r="I629" s="22" t="str">
        <f aca="false">IF(B629="","",SUMPRODUCT(MAX((Settings!$E$6:$E$65&lt;&gt;"")*ISNUMBER(SEARCH(Settings!$E$6:$E$65,B629))*(ROW(Settings!$E$6:$E$65)-5))))</f>
        <v/>
      </c>
    </row>
    <row r="630" customFormat="false" ht="15" hidden="false" customHeight="false" outlineLevel="0" collapsed="false">
      <c r="A630" s="19"/>
      <c r="B630" s="15"/>
      <c r="C630" s="20"/>
      <c r="D630" s="21" t="str">
        <f aca="false">IF(B630="","",IF(E630&lt;&gt;"",E630,H630))</f>
        <v/>
      </c>
      <c r="E630" s="15"/>
      <c r="F630" s="21" t="str">
        <f aca="false">IF(D630="","",IF(COUNTIF(Settings!$A$6:$A$13,D630)&gt;0,"Income",IF(COUNTIF(Settings!$A$32:$A$34,D630)&gt;0,"Saving","Spending")))</f>
        <v/>
      </c>
      <c r="G630" s="15"/>
      <c r="H630" s="22" t="str">
        <f aca="false">IF(B630="","",IF(OR(I630=0,INDEX(Settings!$F$6:$F$65,MAX(I630,1))=""),"Uncategorised",INDEX(Settings!$F$6:$F$65,I630)))</f>
        <v/>
      </c>
      <c r="I630" s="22" t="str">
        <f aca="false">IF(B630="","",SUMPRODUCT(MAX((Settings!$E$6:$E$65&lt;&gt;"")*ISNUMBER(SEARCH(Settings!$E$6:$E$65,B630))*(ROW(Settings!$E$6:$E$65)-5))))</f>
        <v/>
      </c>
    </row>
    <row r="631" customFormat="false" ht="15" hidden="false" customHeight="false" outlineLevel="0" collapsed="false">
      <c r="A631" s="19"/>
      <c r="B631" s="15"/>
      <c r="C631" s="20"/>
      <c r="D631" s="21" t="str">
        <f aca="false">IF(B631="","",IF(E631&lt;&gt;"",E631,H631))</f>
        <v/>
      </c>
      <c r="E631" s="15"/>
      <c r="F631" s="21" t="str">
        <f aca="false">IF(D631="","",IF(COUNTIF(Settings!$A$6:$A$13,D631)&gt;0,"Income",IF(COUNTIF(Settings!$A$32:$A$34,D631)&gt;0,"Saving","Spending")))</f>
        <v/>
      </c>
      <c r="G631" s="15"/>
      <c r="H631" s="22" t="str">
        <f aca="false">IF(B631="","",IF(OR(I631=0,INDEX(Settings!$F$6:$F$65,MAX(I631,1))=""),"Uncategorised",INDEX(Settings!$F$6:$F$65,I631)))</f>
        <v/>
      </c>
      <c r="I631" s="22" t="str">
        <f aca="false">IF(B631="","",SUMPRODUCT(MAX((Settings!$E$6:$E$65&lt;&gt;"")*ISNUMBER(SEARCH(Settings!$E$6:$E$65,B631))*(ROW(Settings!$E$6:$E$65)-5))))</f>
        <v/>
      </c>
    </row>
    <row r="632" customFormat="false" ht="15" hidden="false" customHeight="false" outlineLevel="0" collapsed="false">
      <c r="A632" s="19"/>
      <c r="B632" s="15"/>
      <c r="C632" s="20"/>
      <c r="D632" s="21" t="str">
        <f aca="false">IF(B632="","",IF(E632&lt;&gt;"",E632,H632))</f>
        <v/>
      </c>
      <c r="E632" s="15"/>
      <c r="F632" s="21" t="str">
        <f aca="false">IF(D632="","",IF(COUNTIF(Settings!$A$6:$A$13,D632)&gt;0,"Income",IF(COUNTIF(Settings!$A$32:$A$34,D632)&gt;0,"Saving","Spending")))</f>
        <v/>
      </c>
      <c r="G632" s="15"/>
      <c r="H632" s="22" t="str">
        <f aca="false">IF(B632="","",IF(OR(I632=0,INDEX(Settings!$F$6:$F$65,MAX(I632,1))=""),"Uncategorised",INDEX(Settings!$F$6:$F$65,I632)))</f>
        <v/>
      </c>
      <c r="I632" s="22" t="str">
        <f aca="false">IF(B632="","",SUMPRODUCT(MAX((Settings!$E$6:$E$65&lt;&gt;"")*ISNUMBER(SEARCH(Settings!$E$6:$E$65,B632))*(ROW(Settings!$E$6:$E$65)-5))))</f>
        <v/>
      </c>
    </row>
    <row r="633" customFormat="false" ht="15" hidden="false" customHeight="false" outlineLevel="0" collapsed="false">
      <c r="A633" s="19"/>
      <c r="B633" s="15"/>
      <c r="C633" s="20"/>
      <c r="D633" s="21" t="str">
        <f aca="false">IF(B633="","",IF(E633&lt;&gt;"",E633,H633))</f>
        <v/>
      </c>
      <c r="E633" s="15"/>
      <c r="F633" s="21" t="str">
        <f aca="false">IF(D633="","",IF(COUNTIF(Settings!$A$6:$A$13,D633)&gt;0,"Income",IF(COUNTIF(Settings!$A$32:$A$34,D633)&gt;0,"Saving","Spending")))</f>
        <v/>
      </c>
      <c r="G633" s="15"/>
      <c r="H633" s="22" t="str">
        <f aca="false">IF(B633="","",IF(OR(I633=0,INDEX(Settings!$F$6:$F$65,MAX(I633,1))=""),"Uncategorised",INDEX(Settings!$F$6:$F$65,I633)))</f>
        <v/>
      </c>
      <c r="I633" s="22" t="str">
        <f aca="false">IF(B633="","",SUMPRODUCT(MAX((Settings!$E$6:$E$65&lt;&gt;"")*ISNUMBER(SEARCH(Settings!$E$6:$E$65,B633))*(ROW(Settings!$E$6:$E$65)-5))))</f>
        <v/>
      </c>
    </row>
    <row r="634" customFormat="false" ht="15" hidden="false" customHeight="false" outlineLevel="0" collapsed="false">
      <c r="A634" s="19"/>
      <c r="B634" s="15"/>
      <c r="C634" s="20"/>
      <c r="D634" s="21" t="str">
        <f aca="false">IF(B634="","",IF(E634&lt;&gt;"",E634,H634))</f>
        <v/>
      </c>
      <c r="E634" s="15"/>
      <c r="F634" s="21" t="str">
        <f aca="false">IF(D634="","",IF(COUNTIF(Settings!$A$6:$A$13,D634)&gt;0,"Income",IF(COUNTIF(Settings!$A$32:$A$34,D634)&gt;0,"Saving","Spending")))</f>
        <v/>
      </c>
      <c r="G634" s="15"/>
      <c r="H634" s="22" t="str">
        <f aca="false">IF(B634="","",IF(OR(I634=0,INDEX(Settings!$F$6:$F$65,MAX(I634,1))=""),"Uncategorised",INDEX(Settings!$F$6:$F$65,I634)))</f>
        <v/>
      </c>
      <c r="I634" s="22" t="str">
        <f aca="false">IF(B634="","",SUMPRODUCT(MAX((Settings!$E$6:$E$65&lt;&gt;"")*ISNUMBER(SEARCH(Settings!$E$6:$E$65,B634))*(ROW(Settings!$E$6:$E$65)-5))))</f>
        <v/>
      </c>
    </row>
    <row r="635" customFormat="false" ht="15" hidden="false" customHeight="false" outlineLevel="0" collapsed="false">
      <c r="A635" s="19"/>
      <c r="B635" s="15"/>
      <c r="C635" s="20"/>
      <c r="D635" s="21" t="str">
        <f aca="false">IF(B635="","",IF(E635&lt;&gt;"",E635,H635))</f>
        <v/>
      </c>
      <c r="E635" s="15"/>
      <c r="F635" s="21" t="str">
        <f aca="false">IF(D635="","",IF(COUNTIF(Settings!$A$6:$A$13,D635)&gt;0,"Income",IF(COUNTIF(Settings!$A$32:$A$34,D635)&gt;0,"Saving","Spending")))</f>
        <v/>
      </c>
      <c r="G635" s="15"/>
      <c r="H635" s="22" t="str">
        <f aca="false">IF(B635="","",IF(OR(I635=0,INDEX(Settings!$F$6:$F$65,MAX(I635,1))=""),"Uncategorised",INDEX(Settings!$F$6:$F$65,I635)))</f>
        <v/>
      </c>
      <c r="I635" s="22" t="str">
        <f aca="false">IF(B635="","",SUMPRODUCT(MAX((Settings!$E$6:$E$65&lt;&gt;"")*ISNUMBER(SEARCH(Settings!$E$6:$E$65,B635))*(ROW(Settings!$E$6:$E$65)-5))))</f>
        <v/>
      </c>
    </row>
    <row r="636" customFormat="false" ht="15" hidden="false" customHeight="false" outlineLevel="0" collapsed="false">
      <c r="A636" s="19"/>
      <c r="B636" s="15"/>
      <c r="C636" s="20"/>
      <c r="D636" s="21" t="str">
        <f aca="false">IF(B636="","",IF(E636&lt;&gt;"",E636,H636))</f>
        <v/>
      </c>
      <c r="E636" s="15"/>
      <c r="F636" s="21" t="str">
        <f aca="false">IF(D636="","",IF(COUNTIF(Settings!$A$6:$A$13,D636)&gt;0,"Income",IF(COUNTIF(Settings!$A$32:$A$34,D636)&gt;0,"Saving","Spending")))</f>
        <v/>
      </c>
      <c r="G636" s="15"/>
      <c r="H636" s="22" t="str">
        <f aca="false">IF(B636="","",IF(OR(I636=0,INDEX(Settings!$F$6:$F$65,MAX(I636,1))=""),"Uncategorised",INDEX(Settings!$F$6:$F$65,I636)))</f>
        <v/>
      </c>
      <c r="I636" s="22" t="str">
        <f aca="false">IF(B636="","",SUMPRODUCT(MAX((Settings!$E$6:$E$65&lt;&gt;"")*ISNUMBER(SEARCH(Settings!$E$6:$E$65,B636))*(ROW(Settings!$E$6:$E$65)-5))))</f>
        <v/>
      </c>
    </row>
    <row r="637" customFormat="false" ht="15" hidden="false" customHeight="false" outlineLevel="0" collapsed="false">
      <c r="A637" s="19"/>
      <c r="B637" s="15"/>
      <c r="C637" s="20"/>
      <c r="D637" s="21" t="str">
        <f aca="false">IF(B637="","",IF(E637&lt;&gt;"",E637,H637))</f>
        <v/>
      </c>
      <c r="E637" s="15"/>
      <c r="F637" s="21" t="str">
        <f aca="false">IF(D637="","",IF(COUNTIF(Settings!$A$6:$A$13,D637)&gt;0,"Income",IF(COUNTIF(Settings!$A$32:$A$34,D637)&gt;0,"Saving","Spending")))</f>
        <v/>
      </c>
      <c r="G637" s="15"/>
      <c r="H637" s="22" t="str">
        <f aca="false">IF(B637="","",IF(OR(I637=0,INDEX(Settings!$F$6:$F$65,MAX(I637,1))=""),"Uncategorised",INDEX(Settings!$F$6:$F$65,I637)))</f>
        <v/>
      </c>
      <c r="I637" s="22" t="str">
        <f aca="false">IF(B637="","",SUMPRODUCT(MAX((Settings!$E$6:$E$65&lt;&gt;"")*ISNUMBER(SEARCH(Settings!$E$6:$E$65,B637))*(ROW(Settings!$E$6:$E$65)-5))))</f>
        <v/>
      </c>
    </row>
    <row r="638" customFormat="false" ht="15" hidden="false" customHeight="false" outlineLevel="0" collapsed="false">
      <c r="A638" s="19"/>
      <c r="B638" s="15"/>
      <c r="C638" s="20"/>
      <c r="D638" s="21" t="str">
        <f aca="false">IF(B638="","",IF(E638&lt;&gt;"",E638,H638))</f>
        <v/>
      </c>
      <c r="E638" s="15"/>
      <c r="F638" s="21" t="str">
        <f aca="false">IF(D638="","",IF(COUNTIF(Settings!$A$6:$A$13,D638)&gt;0,"Income",IF(COUNTIF(Settings!$A$32:$A$34,D638)&gt;0,"Saving","Spending")))</f>
        <v/>
      </c>
      <c r="G638" s="15"/>
      <c r="H638" s="22" t="str">
        <f aca="false">IF(B638="","",IF(OR(I638=0,INDEX(Settings!$F$6:$F$65,MAX(I638,1))=""),"Uncategorised",INDEX(Settings!$F$6:$F$65,I638)))</f>
        <v/>
      </c>
      <c r="I638" s="22" t="str">
        <f aca="false">IF(B638="","",SUMPRODUCT(MAX((Settings!$E$6:$E$65&lt;&gt;"")*ISNUMBER(SEARCH(Settings!$E$6:$E$65,B638))*(ROW(Settings!$E$6:$E$65)-5))))</f>
        <v/>
      </c>
    </row>
    <row r="639" customFormat="false" ht="15" hidden="false" customHeight="false" outlineLevel="0" collapsed="false">
      <c r="A639" s="19"/>
      <c r="B639" s="15"/>
      <c r="C639" s="20"/>
      <c r="D639" s="21" t="str">
        <f aca="false">IF(B639="","",IF(E639&lt;&gt;"",E639,H639))</f>
        <v/>
      </c>
      <c r="E639" s="15"/>
      <c r="F639" s="21" t="str">
        <f aca="false">IF(D639="","",IF(COUNTIF(Settings!$A$6:$A$13,D639)&gt;0,"Income",IF(COUNTIF(Settings!$A$32:$A$34,D639)&gt;0,"Saving","Spending")))</f>
        <v/>
      </c>
      <c r="G639" s="15"/>
      <c r="H639" s="22" t="str">
        <f aca="false">IF(B639="","",IF(OR(I639=0,INDEX(Settings!$F$6:$F$65,MAX(I639,1))=""),"Uncategorised",INDEX(Settings!$F$6:$F$65,I639)))</f>
        <v/>
      </c>
      <c r="I639" s="22" t="str">
        <f aca="false">IF(B639="","",SUMPRODUCT(MAX((Settings!$E$6:$E$65&lt;&gt;"")*ISNUMBER(SEARCH(Settings!$E$6:$E$65,B639))*(ROW(Settings!$E$6:$E$65)-5))))</f>
        <v/>
      </c>
    </row>
    <row r="640" customFormat="false" ht="15" hidden="false" customHeight="false" outlineLevel="0" collapsed="false">
      <c r="A640" s="19"/>
      <c r="B640" s="15"/>
      <c r="C640" s="20"/>
      <c r="D640" s="21" t="str">
        <f aca="false">IF(B640="","",IF(E640&lt;&gt;"",E640,H640))</f>
        <v/>
      </c>
      <c r="E640" s="15"/>
      <c r="F640" s="21" t="str">
        <f aca="false">IF(D640="","",IF(COUNTIF(Settings!$A$6:$A$13,D640)&gt;0,"Income",IF(COUNTIF(Settings!$A$32:$A$34,D640)&gt;0,"Saving","Spending")))</f>
        <v/>
      </c>
      <c r="G640" s="15"/>
      <c r="H640" s="22" t="str">
        <f aca="false">IF(B640="","",IF(OR(I640=0,INDEX(Settings!$F$6:$F$65,MAX(I640,1))=""),"Uncategorised",INDEX(Settings!$F$6:$F$65,I640)))</f>
        <v/>
      </c>
      <c r="I640" s="22" t="str">
        <f aca="false">IF(B640="","",SUMPRODUCT(MAX((Settings!$E$6:$E$65&lt;&gt;"")*ISNUMBER(SEARCH(Settings!$E$6:$E$65,B640))*(ROW(Settings!$E$6:$E$65)-5))))</f>
        <v/>
      </c>
    </row>
    <row r="641" customFormat="false" ht="15" hidden="false" customHeight="false" outlineLevel="0" collapsed="false">
      <c r="A641" s="19"/>
      <c r="B641" s="15"/>
      <c r="C641" s="20"/>
      <c r="D641" s="21" t="str">
        <f aca="false">IF(B641="","",IF(E641&lt;&gt;"",E641,H641))</f>
        <v/>
      </c>
      <c r="E641" s="15"/>
      <c r="F641" s="21" t="str">
        <f aca="false">IF(D641="","",IF(COUNTIF(Settings!$A$6:$A$13,D641)&gt;0,"Income",IF(COUNTIF(Settings!$A$32:$A$34,D641)&gt;0,"Saving","Spending")))</f>
        <v/>
      </c>
      <c r="G641" s="15"/>
      <c r="H641" s="22" t="str">
        <f aca="false">IF(B641="","",IF(OR(I641=0,INDEX(Settings!$F$6:$F$65,MAX(I641,1))=""),"Uncategorised",INDEX(Settings!$F$6:$F$65,I641)))</f>
        <v/>
      </c>
      <c r="I641" s="22" t="str">
        <f aca="false">IF(B641="","",SUMPRODUCT(MAX((Settings!$E$6:$E$65&lt;&gt;"")*ISNUMBER(SEARCH(Settings!$E$6:$E$65,B641))*(ROW(Settings!$E$6:$E$65)-5))))</f>
        <v/>
      </c>
    </row>
    <row r="642" customFormat="false" ht="15" hidden="false" customHeight="false" outlineLevel="0" collapsed="false">
      <c r="A642" s="19"/>
      <c r="B642" s="15"/>
      <c r="C642" s="20"/>
      <c r="D642" s="21" t="str">
        <f aca="false">IF(B642="","",IF(E642&lt;&gt;"",E642,H642))</f>
        <v/>
      </c>
      <c r="E642" s="15"/>
      <c r="F642" s="21" t="str">
        <f aca="false">IF(D642="","",IF(COUNTIF(Settings!$A$6:$A$13,D642)&gt;0,"Income",IF(COUNTIF(Settings!$A$32:$A$34,D642)&gt;0,"Saving","Spending")))</f>
        <v/>
      </c>
      <c r="G642" s="15"/>
      <c r="H642" s="22" t="str">
        <f aca="false">IF(B642="","",IF(OR(I642=0,INDEX(Settings!$F$6:$F$65,MAX(I642,1))=""),"Uncategorised",INDEX(Settings!$F$6:$F$65,I642)))</f>
        <v/>
      </c>
      <c r="I642" s="22" t="str">
        <f aca="false">IF(B642="","",SUMPRODUCT(MAX((Settings!$E$6:$E$65&lt;&gt;"")*ISNUMBER(SEARCH(Settings!$E$6:$E$65,B642))*(ROW(Settings!$E$6:$E$65)-5))))</f>
        <v/>
      </c>
    </row>
    <row r="643" customFormat="false" ht="15" hidden="false" customHeight="false" outlineLevel="0" collapsed="false">
      <c r="A643" s="19"/>
      <c r="B643" s="15"/>
      <c r="C643" s="20"/>
      <c r="D643" s="21" t="str">
        <f aca="false">IF(B643="","",IF(E643&lt;&gt;"",E643,H643))</f>
        <v/>
      </c>
      <c r="E643" s="15"/>
      <c r="F643" s="21" t="str">
        <f aca="false">IF(D643="","",IF(COUNTIF(Settings!$A$6:$A$13,D643)&gt;0,"Income",IF(COUNTIF(Settings!$A$32:$A$34,D643)&gt;0,"Saving","Spending")))</f>
        <v/>
      </c>
      <c r="G643" s="15"/>
      <c r="H643" s="22" t="str">
        <f aca="false">IF(B643="","",IF(OR(I643=0,INDEX(Settings!$F$6:$F$65,MAX(I643,1))=""),"Uncategorised",INDEX(Settings!$F$6:$F$65,I643)))</f>
        <v/>
      </c>
      <c r="I643" s="22" t="str">
        <f aca="false">IF(B643="","",SUMPRODUCT(MAX((Settings!$E$6:$E$65&lt;&gt;"")*ISNUMBER(SEARCH(Settings!$E$6:$E$65,B643))*(ROW(Settings!$E$6:$E$65)-5))))</f>
        <v/>
      </c>
    </row>
    <row r="644" customFormat="false" ht="15" hidden="false" customHeight="false" outlineLevel="0" collapsed="false">
      <c r="A644" s="19"/>
      <c r="B644" s="15"/>
      <c r="C644" s="20"/>
      <c r="D644" s="21" t="str">
        <f aca="false">IF(B644="","",IF(E644&lt;&gt;"",E644,H644))</f>
        <v/>
      </c>
      <c r="E644" s="15"/>
      <c r="F644" s="21" t="str">
        <f aca="false">IF(D644="","",IF(COUNTIF(Settings!$A$6:$A$13,D644)&gt;0,"Income",IF(COUNTIF(Settings!$A$32:$A$34,D644)&gt;0,"Saving","Spending")))</f>
        <v/>
      </c>
      <c r="G644" s="15"/>
      <c r="H644" s="22" t="str">
        <f aca="false">IF(B644="","",IF(OR(I644=0,INDEX(Settings!$F$6:$F$65,MAX(I644,1))=""),"Uncategorised",INDEX(Settings!$F$6:$F$65,I644)))</f>
        <v/>
      </c>
      <c r="I644" s="22" t="str">
        <f aca="false">IF(B644="","",SUMPRODUCT(MAX((Settings!$E$6:$E$65&lt;&gt;"")*ISNUMBER(SEARCH(Settings!$E$6:$E$65,B644))*(ROW(Settings!$E$6:$E$65)-5))))</f>
        <v/>
      </c>
    </row>
    <row r="645" customFormat="false" ht="15" hidden="false" customHeight="false" outlineLevel="0" collapsed="false">
      <c r="A645" s="19"/>
      <c r="B645" s="15"/>
      <c r="C645" s="20"/>
      <c r="D645" s="21" t="str">
        <f aca="false">IF(B645="","",IF(E645&lt;&gt;"",E645,H645))</f>
        <v/>
      </c>
      <c r="E645" s="15"/>
      <c r="F645" s="21" t="str">
        <f aca="false">IF(D645="","",IF(COUNTIF(Settings!$A$6:$A$13,D645)&gt;0,"Income",IF(COUNTIF(Settings!$A$32:$A$34,D645)&gt;0,"Saving","Spending")))</f>
        <v/>
      </c>
      <c r="G645" s="15"/>
      <c r="H645" s="22" t="str">
        <f aca="false">IF(B645="","",IF(OR(I645=0,INDEX(Settings!$F$6:$F$65,MAX(I645,1))=""),"Uncategorised",INDEX(Settings!$F$6:$F$65,I645)))</f>
        <v/>
      </c>
      <c r="I645" s="22" t="str">
        <f aca="false">IF(B645="","",SUMPRODUCT(MAX((Settings!$E$6:$E$65&lt;&gt;"")*ISNUMBER(SEARCH(Settings!$E$6:$E$65,B645))*(ROW(Settings!$E$6:$E$65)-5))))</f>
        <v/>
      </c>
    </row>
    <row r="646" customFormat="false" ht="15" hidden="false" customHeight="false" outlineLevel="0" collapsed="false">
      <c r="A646" s="19"/>
      <c r="B646" s="15"/>
      <c r="C646" s="20"/>
      <c r="D646" s="21" t="str">
        <f aca="false">IF(B646="","",IF(E646&lt;&gt;"",E646,H646))</f>
        <v/>
      </c>
      <c r="E646" s="15"/>
      <c r="F646" s="21" t="str">
        <f aca="false">IF(D646="","",IF(COUNTIF(Settings!$A$6:$A$13,D646)&gt;0,"Income",IF(COUNTIF(Settings!$A$32:$A$34,D646)&gt;0,"Saving","Spending")))</f>
        <v/>
      </c>
      <c r="G646" s="15"/>
      <c r="H646" s="22" t="str">
        <f aca="false">IF(B646="","",IF(OR(I646=0,INDEX(Settings!$F$6:$F$65,MAX(I646,1))=""),"Uncategorised",INDEX(Settings!$F$6:$F$65,I646)))</f>
        <v/>
      </c>
      <c r="I646" s="22" t="str">
        <f aca="false">IF(B646="","",SUMPRODUCT(MAX((Settings!$E$6:$E$65&lt;&gt;"")*ISNUMBER(SEARCH(Settings!$E$6:$E$65,B646))*(ROW(Settings!$E$6:$E$65)-5))))</f>
        <v/>
      </c>
    </row>
    <row r="647" customFormat="false" ht="15" hidden="false" customHeight="false" outlineLevel="0" collapsed="false">
      <c r="A647" s="19"/>
      <c r="B647" s="15"/>
      <c r="C647" s="20"/>
      <c r="D647" s="21" t="str">
        <f aca="false">IF(B647="","",IF(E647&lt;&gt;"",E647,H647))</f>
        <v/>
      </c>
      <c r="E647" s="15"/>
      <c r="F647" s="21" t="str">
        <f aca="false">IF(D647="","",IF(COUNTIF(Settings!$A$6:$A$13,D647)&gt;0,"Income",IF(COUNTIF(Settings!$A$32:$A$34,D647)&gt;0,"Saving","Spending")))</f>
        <v/>
      </c>
      <c r="G647" s="15"/>
      <c r="H647" s="22" t="str">
        <f aca="false">IF(B647="","",IF(OR(I647=0,INDEX(Settings!$F$6:$F$65,MAX(I647,1))=""),"Uncategorised",INDEX(Settings!$F$6:$F$65,I647)))</f>
        <v/>
      </c>
      <c r="I647" s="22" t="str">
        <f aca="false">IF(B647="","",SUMPRODUCT(MAX((Settings!$E$6:$E$65&lt;&gt;"")*ISNUMBER(SEARCH(Settings!$E$6:$E$65,B647))*(ROW(Settings!$E$6:$E$65)-5))))</f>
        <v/>
      </c>
    </row>
    <row r="648" customFormat="false" ht="15" hidden="false" customHeight="false" outlineLevel="0" collapsed="false">
      <c r="A648" s="19"/>
      <c r="B648" s="15"/>
      <c r="C648" s="20"/>
      <c r="D648" s="21" t="str">
        <f aca="false">IF(B648="","",IF(E648&lt;&gt;"",E648,H648))</f>
        <v/>
      </c>
      <c r="E648" s="15"/>
      <c r="F648" s="21" t="str">
        <f aca="false">IF(D648="","",IF(COUNTIF(Settings!$A$6:$A$13,D648)&gt;0,"Income",IF(COUNTIF(Settings!$A$32:$A$34,D648)&gt;0,"Saving","Spending")))</f>
        <v/>
      </c>
      <c r="G648" s="15"/>
      <c r="H648" s="22" t="str">
        <f aca="false">IF(B648="","",IF(OR(I648=0,INDEX(Settings!$F$6:$F$65,MAX(I648,1))=""),"Uncategorised",INDEX(Settings!$F$6:$F$65,I648)))</f>
        <v/>
      </c>
      <c r="I648" s="22" t="str">
        <f aca="false">IF(B648="","",SUMPRODUCT(MAX((Settings!$E$6:$E$65&lt;&gt;"")*ISNUMBER(SEARCH(Settings!$E$6:$E$65,B648))*(ROW(Settings!$E$6:$E$65)-5))))</f>
        <v/>
      </c>
    </row>
    <row r="649" customFormat="false" ht="15" hidden="false" customHeight="false" outlineLevel="0" collapsed="false">
      <c r="A649" s="19"/>
      <c r="B649" s="15"/>
      <c r="C649" s="20"/>
      <c r="D649" s="21" t="str">
        <f aca="false">IF(B649="","",IF(E649&lt;&gt;"",E649,H649))</f>
        <v/>
      </c>
      <c r="E649" s="15"/>
      <c r="F649" s="21" t="str">
        <f aca="false">IF(D649="","",IF(COUNTIF(Settings!$A$6:$A$13,D649)&gt;0,"Income",IF(COUNTIF(Settings!$A$32:$A$34,D649)&gt;0,"Saving","Spending")))</f>
        <v/>
      </c>
      <c r="G649" s="15"/>
      <c r="H649" s="22" t="str">
        <f aca="false">IF(B649="","",IF(OR(I649=0,INDEX(Settings!$F$6:$F$65,MAX(I649,1))=""),"Uncategorised",INDEX(Settings!$F$6:$F$65,I649)))</f>
        <v/>
      </c>
      <c r="I649" s="22" t="str">
        <f aca="false">IF(B649="","",SUMPRODUCT(MAX((Settings!$E$6:$E$65&lt;&gt;"")*ISNUMBER(SEARCH(Settings!$E$6:$E$65,B649))*(ROW(Settings!$E$6:$E$65)-5))))</f>
        <v/>
      </c>
    </row>
    <row r="650" customFormat="false" ht="15" hidden="false" customHeight="false" outlineLevel="0" collapsed="false">
      <c r="A650" s="19"/>
      <c r="B650" s="15"/>
      <c r="C650" s="20"/>
      <c r="D650" s="21" t="str">
        <f aca="false">IF(B650="","",IF(E650&lt;&gt;"",E650,H650))</f>
        <v/>
      </c>
      <c r="E650" s="15"/>
      <c r="F650" s="21" t="str">
        <f aca="false">IF(D650="","",IF(COUNTIF(Settings!$A$6:$A$13,D650)&gt;0,"Income",IF(COUNTIF(Settings!$A$32:$A$34,D650)&gt;0,"Saving","Spending")))</f>
        <v/>
      </c>
      <c r="G650" s="15"/>
      <c r="H650" s="22" t="str">
        <f aca="false">IF(B650="","",IF(OR(I650=0,INDEX(Settings!$F$6:$F$65,MAX(I650,1))=""),"Uncategorised",INDEX(Settings!$F$6:$F$65,I650)))</f>
        <v/>
      </c>
      <c r="I650" s="22" t="str">
        <f aca="false">IF(B650="","",SUMPRODUCT(MAX((Settings!$E$6:$E$65&lt;&gt;"")*ISNUMBER(SEARCH(Settings!$E$6:$E$65,B650))*(ROW(Settings!$E$6:$E$65)-5))))</f>
        <v/>
      </c>
    </row>
    <row r="651" customFormat="false" ht="15" hidden="false" customHeight="false" outlineLevel="0" collapsed="false">
      <c r="A651" s="19"/>
      <c r="B651" s="15"/>
      <c r="C651" s="20"/>
      <c r="D651" s="21" t="str">
        <f aca="false">IF(B651="","",IF(E651&lt;&gt;"",E651,H651))</f>
        <v/>
      </c>
      <c r="E651" s="15"/>
      <c r="F651" s="21" t="str">
        <f aca="false">IF(D651="","",IF(COUNTIF(Settings!$A$6:$A$13,D651)&gt;0,"Income",IF(COUNTIF(Settings!$A$32:$A$34,D651)&gt;0,"Saving","Spending")))</f>
        <v/>
      </c>
      <c r="G651" s="15"/>
      <c r="H651" s="22" t="str">
        <f aca="false">IF(B651="","",IF(OR(I651=0,INDEX(Settings!$F$6:$F$65,MAX(I651,1))=""),"Uncategorised",INDEX(Settings!$F$6:$F$65,I651)))</f>
        <v/>
      </c>
      <c r="I651" s="22" t="str">
        <f aca="false">IF(B651="","",SUMPRODUCT(MAX((Settings!$E$6:$E$65&lt;&gt;"")*ISNUMBER(SEARCH(Settings!$E$6:$E$65,B651))*(ROW(Settings!$E$6:$E$65)-5))))</f>
        <v/>
      </c>
    </row>
    <row r="652" customFormat="false" ht="15" hidden="false" customHeight="false" outlineLevel="0" collapsed="false">
      <c r="A652" s="19"/>
      <c r="B652" s="15"/>
      <c r="C652" s="20"/>
      <c r="D652" s="21" t="str">
        <f aca="false">IF(B652="","",IF(E652&lt;&gt;"",E652,H652))</f>
        <v/>
      </c>
      <c r="E652" s="15"/>
      <c r="F652" s="21" t="str">
        <f aca="false">IF(D652="","",IF(COUNTIF(Settings!$A$6:$A$13,D652)&gt;0,"Income",IF(COUNTIF(Settings!$A$32:$A$34,D652)&gt;0,"Saving","Spending")))</f>
        <v/>
      </c>
      <c r="G652" s="15"/>
      <c r="H652" s="22" t="str">
        <f aca="false">IF(B652="","",IF(OR(I652=0,INDEX(Settings!$F$6:$F$65,MAX(I652,1))=""),"Uncategorised",INDEX(Settings!$F$6:$F$65,I652)))</f>
        <v/>
      </c>
      <c r="I652" s="22" t="str">
        <f aca="false">IF(B652="","",SUMPRODUCT(MAX((Settings!$E$6:$E$65&lt;&gt;"")*ISNUMBER(SEARCH(Settings!$E$6:$E$65,B652))*(ROW(Settings!$E$6:$E$65)-5))))</f>
        <v/>
      </c>
    </row>
    <row r="653" customFormat="false" ht="15" hidden="false" customHeight="false" outlineLevel="0" collapsed="false">
      <c r="A653" s="19"/>
      <c r="B653" s="15"/>
      <c r="C653" s="20"/>
      <c r="D653" s="21" t="str">
        <f aca="false">IF(B653="","",IF(E653&lt;&gt;"",E653,H653))</f>
        <v/>
      </c>
      <c r="E653" s="15"/>
      <c r="F653" s="21" t="str">
        <f aca="false">IF(D653="","",IF(COUNTIF(Settings!$A$6:$A$13,D653)&gt;0,"Income",IF(COUNTIF(Settings!$A$32:$A$34,D653)&gt;0,"Saving","Spending")))</f>
        <v/>
      </c>
      <c r="G653" s="15"/>
      <c r="H653" s="22" t="str">
        <f aca="false">IF(B653="","",IF(OR(I653=0,INDEX(Settings!$F$6:$F$65,MAX(I653,1))=""),"Uncategorised",INDEX(Settings!$F$6:$F$65,I653)))</f>
        <v/>
      </c>
      <c r="I653" s="22" t="str">
        <f aca="false">IF(B653="","",SUMPRODUCT(MAX((Settings!$E$6:$E$65&lt;&gt;"")*ISNUMBER(SEARCH(Settings!$E$6:$E$65,B653))*(ROW(Settings!$E$6:$E$65)-5))))</f>
        <v/>
      </c>
    </row>
    <row r="654" customFormat="false" ht="15" hidden="false" customHeight="false" outlineLevel="0" collapsed="false">
      <c r="A654" s="19"/>
      <c r="B654" s="15"/>
      <c r="C654" s="20"/>
      <c r="D654" s="21" t="str">
        <f aca="false">IF(B654="","",IF(E654&lt;&gt;"",E654,H654))</f>
        <v/>
      </c>
      <c r="E654" s="15"/>
      <c r="F654" s="21" t="str">
        <f aca="false">IF(D654="","",IF(COUNTIF(Settings!$A$6:$A$13,D654)&gt;0,"Income",IF(COUNTIF(Settings!$A$32:$A$34,D654)&gt;0,"Saving","Spending")))</f>
        <v/>
      </c>
      <c r="G654" s="15"/>
      <c r="H654" s="22" t="str">
        <f aca="false">IF(B654="","",IF(OR(I654=0,INDEX(Settings!$F$6:$F$65,MAX(I654,1))=""),"Uncategorised",INDEX(Settings!$F$6:$F$65,I654)))</f>
        <v/>
      </c>
      <c r="I654" s="22" t="str">
        <f aca="false">IF(B654="","",SUMPRODUCT(MAX((Settings!$E$6:$E$65&lt;&gt;"")*ISNUMBER(SEARCH(Settings!$E$6:$E$65,B654))*(ROW(Settings!$E$6:$E$65)-5))))</f>
        <v/>
      </c>
    </row>
    <row r="655" customFormat="false" ht="15" hidden="false" customHeight="false" outlineLevel="0" collapsed="false">
      <c r="A655" s="19"/>
      <c r="B655" s="15"/>
      <c r="C655" s="20"/>
      <c r="D655" s="21" t="str">
        <f aca="false">IF(B655="","",IF(E655&lt;&gt;"",E655,H655))</f>
        <v/>
      </c>
      <c r="E655" s="15"/>
      <c r="F655" s="21" t="str">
        <f aca="false">IF(D655="","",IF(COUNTIF(Settings!$A$6:$A$13,D655)&gt;0,"Income",IF(COUNTIF(Settings!$A$32:$A$34,D655)&gt;0,"Saving","Spending")))</f>
        <v/>
      </c>
      <c r="G655" s="15"/>
      <c r="H655" s="22" t="str">
        <f aca="false">IF(B655="","",IF(OR(I655=0,INDEX(Settings!$F$6:$F$65,MAX(I655,1))=""),"Uncategorised",INDEX(Settings!$F$6:$F$65,I655)))</f>
        <v/>
      </c>
      <c r="I655" s="22" t="str">
        <f aca="false">IF(B655="","",SUMPRODUCT(MAX((Settings!$E$6:$E$65&lt;&gt;"")*ISNUMBER(SEARCH(Settings!$E$6:$E$65,B655))*(ROW(Settings!$E$6:$E$65)-5))))</f>
        <v/>
      </c>
    </row>
    <row r="656" customFormat="false" ht="15" hidden="false" customHeight="false" outlineLevel="0" collapsed="false">
      <c r="A656" s="19"/>
      <c r="B656" s="15"/>
      <c r="C656" s="20"/>
      <c r="D656" s="21" t="str">
        <f aca="false">IF(B656="","",IF(E656&lt;&gt;"",E656,H656))</f>
        <v/>
      </c>
      <c r="E656" s="15"/>
      <c r="F656" s="21" t="str">
        <f aca="false">IF(D656="","",IF(COUNTIF(Settings!$A$6:$A$13,D656)&gt;0,"Income",IF(COUNTIF(Settings!$A$32:$A$34,D656)&gt;0,"Saving","Spending")))</f>
        <v/>
      </c>
      <c r="G656" s="15"/>
      <c r="H656" s="22" t="str">
        <f aca="false">IF(B656="","",IF(OR(I656=0,INDEX(Settings!$F$6:$F$65,MAX(I656,1))=""),"Uncategorised",INDEX(Settings!$F$6:$F$65,I656)))</f>
        <v/>
      </c>
      <c r="I656" s="22" t="str">
        <f aca="false">IF(B656="","",SUMPRODUCT(MAX((Settings!$E$6:$E$65&lt;&gt;"")*ISNUMBER(SEARCH(Settings!$E$6:$E$65,B656))*(ROW(Settings!$E$6:$E$65)-5))))</f>
        <v/>
      </c>
    </row>
    <row r="657" customFormat="false" ht="15" hidden="false" customHeight="false" outlineLevel="0" collapsed="false">
      <c r="A657" s="19"/>
      <c r="B657" s="15"/>
      <c r="C657" s="20"/>
      <c r="D657" s="21" t="str">
        <f aca="false">IF(B657="","",IF(E657&lt;&gt;"",E657,H657))</f>
        <v/>
      </c>
      <c r="E657" s="15"/>
      <c r="F657" s="21" t="str">
        <f aca="false">IF(D657="","",IF(COUNTIF(Settings!$A$6:$A$13,D657)&gt;0,"Income",IF(COUNTIF(Settings!$A$32:$A$34,D657)&gt;0,"Saving","Spending")))</f>
        <v/>
      </c>
      <c r="G657" s="15"/>
      <c r="H657" s="22" t="str">
        <f aca="false">IF(B657="","",IF(OR(I657=0,INDEX(Settings!$F$6:$F$65,MAX(I657,1))=""),"Uncategorised",INDEX(Settings!$F$6:$F$65,I657)))</f>
        <v/>
      </c>
      <c r="I657" s="22" t="str">
        <f aca="false">IF(B657="","",SUMPRODUCT(MAX((Settings!$E$6:$E$65&lt;&gt;"")*ISNUMBER(SEARCH(Settings!$E$6:$E$65,B657))*(ROW(Settings!$E$6:$E$65)-5))))</f>
        <v/>
      </c>
    </row>
    <row r="658" customFormat="false" ht="15" hidden="false" customHeight="false" outlineLevel="0" collapsed="false">
      <c r="A658" s="19"/>
      <c r="B658" s="15"/>
      <c r="C658" s="20"/>
      <c r="D658" s="21" t="str">
        <f aca="false">IF(B658="","",IF(E658&lt;&gt;"",E658,H658))</f>
        <v/>
      </c>
      <c r="E658" s="15"/>
      <c r="F658" s="21" t="str">
        <f aca="false">IF(D658="","",IF(COUNTIF(Settings!$A$6:$A$13,D658)&gt;0,"Income",IF(COUNTIF(Settings!$A$32:$A$34,D658)&gt;0,"Saving","Spending")))</f>
        <v/>
      </c>
      <c r="G658" s="15"/>
      <c r="H658" s="22" t="str">
        <f aca="false">IF(B658="","",IF(OR(I658=0,INDEX(Settings!$F$6:$F$65,MAX(I658,1))=""),"Uncategorised",INDEX(Settings!$F$6:$F$65,I658)))</f>
        <v/>
      </c>
      <c r="I658" s="22" t="str">
        <f aca="false">IF(B658="","",SUMPRODUCT(MAX((Settings!$E$6:$E$65&lt;&gt;"")*ISNUMBER(SEARCH(Settings!$E$6:$E$65,B658))*(ROW(Settings!$E$6:$E$65)-5))))</f>
        <v/>
      </c>
    </row>
    <row r="659" customFormat="false" ht="15" hidden="false" customHeight="false" outlineLevel="0" collapsed="false">
      <c r="A659" s="19"/>
      <c r="B659" s="15"/>
      <c r="C659" s="20"/>
      <c r="D659" s="21" t="str">
        <f aca="false">IF(B659="","",IF(E659&lt;&gt;"",E659,H659))</f>
        <v/>
      </c>
      <c r="E659" s="15"/>
      <c r="F659" s="21" t="str">
        <f aca="false">IF(D659="","",IF(COUNTIF(Settings!$A$6:$A$13,D659)&gt;0,"Income",IF(COUNTIF(Settings!$A$32:$A$34,D659)&gt;0,"Saving","Spending")))</f>
        <v/>
      </c>
      <c r="G659" s="15"/>
      <c r="H659" s="22" t="str">
        <f aca="false">IF(B659="","",IF(OR(I659=0,INDEX(Settings!$F$6:$F$65,MAX(I659,1))=""),"Uncategorised",INDEX(Settings!$F$6:$F$65,I659)))</f>
        <v/>
      </c>
      <c r="I659" s="22" t="str">
        <f aca="false">IF(B659="","",SUMPRODUCT(MAX((Settings!$E$6:$E$65&lt;&gt;"")*ISNUMBER(SEARCH(Settings!$E$6:$E$65,B659))*(ROW(Settings!$E$6:$E$65)-5))))</f>
        <v/>
      </c>
    </row>
    <row r="660" customFormat="false" ht="15" hidden="false" customHeight="false" outlineLevel="0" collapsed="false">
      <c r="A660" s="19"/>
      <c r="B660" s="15"/>
      <c r="C660" s="20"/>
      <c r="D660" s="21" t="str">
        <f aca="false">IF(B660="","",IF(E660&lt;&gt;"",E660,H660))</f>
        <v/>
      </c>
      <c r="E660" s="15"/>
      <c r="F660" s="21" t="str">
        <f aca="false">IF(D660="","",IF(COUNTIF(Settings!$A$6:$A$13,D660)&gt;0,"Income",IF(COUNTIF(Settings!$A$32:$A$34,D660)&gt;0,"Saving","Spending")))</f>
        <v/>
      </c>
      <c r="G660" s="15"/>
      <c r="H660" s="22" t="str">
        <f aca="false">IF(B660="","",IF(OR(I660=0,INDEX(Settings!$F$6:$F$65,MAX(I660,1))=""),"Uncategorised",INDEX(Settings!$F$6:$F$65,I660)))</f>
        <v/>
      </c>
      <c r="I660" s="22" t="str">
        <f aca="false">IF(B660="","",SUMPRODUCT(MAX((Settings!$E$6:$E$65&lt;&gt;"")*ISNUMBER(SEARCH(Settings!$E$6:$E$65,B660))*(ROW(Settings!$E$6:$E$65)-5))))</f>
        <v/>
      </c>
    </row>
    <row r="661" customFormat="false" ht="15" hidden="false" customHeight="false" outlineLevel="0" collapsed="false">
      <c r="A661" s="19"/>
      <c r="B661" s="15"/>
      <c r="C661" s="20"/>
      <c r="D661" s="21" t="str">
        <f aca="false">IF(B661="","",IF(E661&lt;&gt;"",E661,H661))</f>
        <v/>
      </c>
      <c r="E661" s="15"/>
      <c r="F661" s="21" t="str">
        <f aca="false">IF(D661="","",IF(COUNTIF(Settings!$A$6:$A$13,D661)&gt;0,"Income",IF(COUNTIF(Settings!$A$32:$A$34,D661)&gt;0,"Saving","Spending")))</f>
        <v/>
      </c>
      <c r="G661" s="15"/>
      <c r="H661" s="22" t="str">
        <f aca="false">IF(B661="","",IF(OR(I661=0,INDEX(Settings!$F$6:$F$65,MAX(I661,1))=""),"Uncategorised",INDEX(Settings!$F$6:$F$65,I661)))</f>
        <v/>
      </c>
      <c r="I661" s="22" t="str">
        <f aca="false">IF(B661="","",SUMPRODUCT(MAX((Settings!$E$6:$E$65&lt;&gt;"")*ISNUMBER(SEARCH(Settings!$E$6:$E$65,B661))*(ROW(Settings!$E$6:$E$65)-5))))</f>
        <v/>
      </c>
    </row>
    <row r="662" customFormat="false" ht="15" hidden="false" customHeight="false" outlineLevel="0" collapsed="false">
      <c r="A662" s="19"/>
      <c r="B662" s="15"/>
      <c r="C662" s="20"/>
      <c r="D662" s="21" t="str">
        <f aca="false">IF(B662="","",IF(E662&lt;&gt;"",E662,H662))</f>
        <v/>
      </c>
      <c r="E662" s="15"/>
      <c r="F662" s="21" t="str">
        <f aca="false">IF(D662="","",IF(COUNTIF(Settings!$A$6:$A$13,D662)&gt;0,"Income",IF(COUNTIF(Settings!$A$32:$A$34,D662)&gt;0,"Saving","Spending")))</f>
        <v/>
      </c>
      <c r="G662" s="15"/>
      <c r="H662" s="22" t="str">
        <f aca="false">IF(B662="","",IF(OR(I662=0,INDEX(Settings!$F$6:$F$65,MAX(I662,1))=""),"Uncategorised",INDEX(Settings!$F$6:$F$65,I662)))</f>
        <v/>
      </c>
      <c r="I662" s="22" t="str">
        <f aca="false">IF(B662="","",SUMPRODUCT(MAX((Settings!$E$6:$E$65&lt;&gt;"")*ISNUMBER(SEARCH(Settings!$E$6:$E$65,B662))*(ROW(Settings!$E$6:$E$65)-5))))</f>
        <v/>
      </c>
    </row>
    <row r="663" customFormat="false" ht="15" hidden="false" customHeight="false" outlineLevel="0" collapsed="false">
      <c r="A663" s="19"/>
      <c r="B663" s="15"/>
      <c r="C663" s="20"/>
      <c r="D663" s="21" t="str">
        <f aca="false">IF(B663="","",IF(E663&lt;&gt;"",E663,H663))</f>
        <v/>
      </c>
      <c r="E663" s="15"/>
      <c r="F663" s="21" t="str">
        <f aca="false">IF(D663="","",IF(COUNTIF(Settings!$A$6:$A$13,D663)&gt;0,"Income",IF(COUNTIF(Settings!$A$32:$A$34,D663)&gt;0,"Saving","Spending")))</f>
        <v/>
      </c>
      <c r="G663" s="15"/>
      <c r="H663" s="22" t="str">
        <f aca="false">IF(B663="","",IF(OR(I663=0,INDEX(Settings!$F$6:$F$65,MAX(I663,1))=""),"Uncategorised",INDEX(Settings!$F$6:$F$65,I663)))</f>
        <v/>
      </c>
      <c r="I663" s="22" t="str">
        <f aca="false">IF(B663="","",SUMPRODUCT(MAX((Settings!$E$6:$E$65&lt;&gt;"")*ISNUMBER(SEARCH(Settings!$E$6:$E$65,B663))*(ROW(Settings!$E$6:$E$65)-5))))</f>
        <v/>
      </c>
    </row>
    <row r="664" customFormat="false" ht="15" hidden="false" customHeight="false" outlineLevel="0" collapsed="false">
      <c r="A664" s="19"/>
      <c r="B664" s="15"/>
      <c r="C664" s="20"/>
      <c r="D664" s="21" t="str">
        <f aca="false">IF(B664="","",IF(E664&lt;&gt;"",E664,H664))</f>
        <v/>
      </c>
      <c r="E664" s="15"/>
      <c r="F664" s="21" t="str">
        <f aca="false">IF(D664="","",IF(COUNTIF(Settings!$A$6:$A$13,D664)&gt;0,"Income",IF(COUNTIF(Settings!$A$32:$A$34,D664)&gt;0,"Saving","Spending")))</f>
        <v/>
      </c>
      <c r="G664" s="15"/>
      <c r="H664" s="22" t="str">
        <f aca="false">IF(B664="","",IF(OR(I664=0,INDEX(Settings!$F$6:$F$65,MAX(I664,1))=""),"Uncategorised",INDEX(Settings!$F$6:$F$65,I664)))</f>
        <v/>
      </c>
      <c r="I664" s="22" t="str">
        <f aca="false">IF(B664="","",SUMPRODUCT(MAX((Settings!$E$6:$E$65&lt;&gt;"")*ISNUMBER(SEARCH(Settings!$E$6:$E$65,B664))*(ROW(Settings!$E$6:$E$65)-5))))</f>
        <v/>
      </c>
    </row>
    <row r="665" customFormat="false" ht="15" hidden="false" customHeight="false" outlineLevel="0" collapsed="false">
      <c r="A665" s="19"/>
      <c r="B665" s="15"/>
      <c r="C665" s="20"/>
      <c r="D665" s="21" t="str">
        <f aca="false">IF(B665="","",IF(E665&lt;&gt;"",E665,H665))</f>
        <v/>
      </c>
      <c r="E665" s="15"/>
      <c r="F665" s="21" t="str">
        <f aca="false">IF(D665="","",IF(COUNTIF(Settings!$A$6:$A$13,D665)&gt;0,"Income",IF(COUNTIF(Settings!$A$32:$A$34,D665)&gt;0,"Saving","Spending")))</f>
        <v/>
      </c>
      <c r="G665" s="15"/>
      <c r="H665" s="22" t="str">
        <f aca="false">IF(B665="","",IF(OR(I665=0,INDEX(Settings!$F$6:$F$65,MAX(I665,1))=""),"Uncategorised",INDEX(Settings!$F$6:$F$65,I665)))</f>
        <v/>
      </c>
      <c r="I665" s="22" t="str">
        <f aca="false">IF(B665="","",SUMPRODUCT(MAX((Settings!$E$6:$E$65&lt;&gt;"")*ISNUMBER(SEARCH(Settings!$E$6:$E$65,B665))*(ROW(Settings!$E$6:$E$65)-5))))</f>
        <v/>
      </c>
    </row>
    <row r="666" customFormat="false" ht="15" hidden="false" customHeight="false" outlineLevel="0" collapsed="false">
      <c r="A666" s="19"/>
      <c r="B666" s="15"/>
      <c r="C666" s="20"/>
      <c r="D666" s="21" t="str">
        <f aca="false">IF(B666="","",IF(E666&lt;&gt;"",E666,H666))</f>
        <v/>
      </c>
      <c r="E666" s="15"/>
      <c r="F666" s="21" t="str">
        <f aca="false">IF(D666="","",IF(COUNTIF(Settings!$A$6:$A$13,D666)&gt;0,"Income",IF(COUNTIF(Settings!$A$32:$A$34,D666)&gt;0,"Saving","Spending")))</f>
        <v/>
      </c>
      <c r="G666" s="15"/>
      <c r="H666" s="22" t="str">
        <f aca="false">IF(B666="","",IF(OR(I666=0,INDEX(Settings!$F$6:$F$65,MAX(I666,1))=""),"Uncategorised",INDEX(Settings!$F$6:$F$65,I666)))</f>
        <v/>
      </c>
      <c r="I666" s="22" t="str">
        <f aca="false">IF(B666="","",SUMPRODUCT(MAX((Settings!$E$6:$E$65&lt;&gt;"")*ISNUMBER(SEARCH(Settings!$E$6:$E$65,B666))*(ROW(Settings!$E$6:$E$65)-5))))</f>
        <v/>
      </c>
    </row>
    <row r="667" customFormat="false" ht="15" hidden="false" customHeight="false" outlineLevel="0" collapsed="false">
      <c r="A667" s="19"/>
      <c r="B667" s="15"/>
      <c r="C667" s="20"/>
      <c r="D667" s="21" t="str">
        <f aca="false">IF(B667="","",IF(E667&lt;&gt;"",E667,H667))</f>
        <v/>
      </c>
      <c r="E667" s="15"/>
      <c r="F667" s="21" t="str">
        <f aca="false">IF(D667="","",IF(COUNTIF(Settings!$A$6:$A$13,D667)&gt;0,"Income",IF(COUNTIF(Settings!$A$32:$A$34,D667)&gt;0,"Saving","Spending")))</f>
        <v/>
      </c>
      <c r="G667" s="15"/>
      <c r="H667" s="22" t="str">
        <f aca="false">IF(B667="","",IF(OR(I667=0,INDEX(Settings!$F$6:$F$65,MAX(I667,1))=""),"Uncategorised",INDEX(Settings!$F$6:$F$65,I667)))</f>
        <v/>
      </c>
      <c r="I667" s="22" t="str">
        <f aca="false">IF(B667="","",SUMPRODUCT(MAX((Settings!$E$6:$E$65&lt;&gt;"")*ISNUMBER(SEARCH(Settings!$E$6:$E$65,B667))*(ROW(Settings!$E$6:$E$65)-5))))</f>
        <v/>
      </c>
    </row>
    <row r="668" customFormat="false" ht="15" hidden="false" customHeight="false" outlineLevel="0" collapsed="false">
      <c r="A668" s="19"/>
      <c r="B668" s="15"/>
      <c r="C668" s="20"/>
      <c r="D668" s="21" t="str">
        <f aca="false">IF(B668="","",IF(E668&lt;&gt;"",E668,H668))</f>
        <v/>
      </c>
      <c r="E668" s="15"/>
      <c r="F668" s="21" t="str">
        <f aca="false">IF(D668="","",IF(COUNTIF(Settings!$A$6:$A$13,D668)&gt;0,"Income",IF(COUNTIF(Settings!$A$32:$A$34,D668)&gt;0,"Saving","Spending")))</f>
        <v/>
      </c>
      <c r="G668" s="15"/>
      <c r="H668" s="22" t="str">
        <f aca="false">IF(B668="","",IF(OR(I668=0,INDEX(Settings!$F$6:$F$65,MAX(I668,1))=""),"Uncategorised",INDEX(Settings!$F$6:$F$65,I668)))</f>
        <v/>
      </c>
      <c r="I668" s="22" t="str">
        <f aca="false">IF(B668="","",SUMPRODUCT(MAX((Settings!$E$6:$E$65&lt;&gt;"")*ISNUMBER(SEARCH(Settings!$E$6:$E$65,B668))*(ROW(Settings!$E$6:$E$65)-5))))</f>
        <v/>
      </c>
    </row>
    <row r="669" customFormat="false" ht="15" hidden="false" customHeight="false" outlineLevel="0" collapsed="false">
      <c r="A669" s="19"/>
      <c r="B669" s="15"/>
      <c r="C669" s="20"/>
      <c r="D669" s="21" t="str">
        <f aca="false">IF(B669="","",IF(E669&lt;&gt;"",E669,H669))</f>
        <v/>
      </c>
      <c r="E669" s="15"/>
      <c r="F669" s="21" t="str">
        <f aca="false">IF(D669="","",IF(COUNTIF(Settings!$A$6:$A$13,D669)&gt;0,"Income",IF(COUNTIF(Settings!$A$32:$A$34,D669)&gt;0,"Saving","Spending")))</f>
        <v/>
      </c>
      <c r="G669" s="15"/>
      <c r="H669" s="22" t="str">
        <f aca="false">IF(B669="","",IF(OR(I669=0,INDEX(Settings!$F$6:$F$65,MAX(I669,1))=""),"Uncategorised",INDEX(Settings!$F$6:$F$65,I669)))</f>
        <v/>
      </c>
      <c r="I669" s="22" t="str">
        <f aca="false">IF(B669="","",SUMPRODUCT(MAX((Settings!$E$6:$E$65&lt;&gt;"")*ISNUMBER(SEARCH(Settings!$E$6:$E$65,B669))*(ROW(Settings!$E$6:$E$65)-5))))</f>
        <v/>
      </c>
    </row>
    <row r="670" customFormat="false" ht="15" hidden="false" customHeight="false" outlineLevel="0" collapsed="false">
      <c r="A670" s="19"/>
      <c r="B670" s="15"/>
      <c r="C670" s="20"/>
      <c r="D670" s="21" t="str">
        <f aca="false">IF(B670="","",IF(E670&lt;&gt;"",E670,H670))</f>
        <v/>
      </c>
      <c r="E670" s="15"/>
      <c r="F670" s="21" t="str">
        <f aca="false">IF(D670="","",IF(COUNTIF(Settings!$A$6:$A$13,D670)&gt;0,"Income",IF(COUNTIF(Settings!$A$32:$A$34,D670)&gt;0,"Saving","Spending")))</f>
        <v/>
      </c>
      <c r="G670" s="15"/>
      <c r="H670" s="22" t="str">
        <f aca="false">IF(B670="","",IF(OR(I670=0,INDEX(Settings!$F$6:$F$65,MAX(I670,1))=""),"Uncategorised",INDEX(Settings!$F$6:$F$65,I670)))</f>
        <v/>
      </c>
      <c r="I670" s="22" t="str">
        <f aca="false">IF(B670="","",SUMPRODUCT(MAX((Settings!$E$6:$E$65&lt;&gt;"")*ISNUMBER(SEARCH(Settings!$E$6:$E$65,B670))*(ROW(Settings!$E$6:$E$65)-5))))</f>
        <v/>
      </c>
    </row>
    <row r="671" customFormat="false" ht="15" hidden="false" customHeight="false" outlineLevel="0" collapsed="false">
      <c r="A671" s="19"/>
      <c r="B671" s="15"/>
      <c r="C671" s="20"/>
      <c r="D671" s="21" t="str">
        <f aca="false">IF(B671="","",IF(E671&lt;&gt;"",E671,H671))</f>
        <v/>
      </c>
      <c r="E671" s="15"/>
      <c r="F671" s="21" t="str">
        <f aca="false">IF(D671="","",IF(COUNTIF(Settings!$A$6:$A$13,D671)&gt;0,"Income",IF(COUNTIF(Settings!$A$32:$A$34,D671)&gt;0,"Saving","Spending")))</f>
        <v/>
      </c>
      <c r="G671" s="15"/>
      <c r="H671" s="22" t="str">
        <f aca="false">IF(B671="","",IF(OR(I671=0,INDEX(Settings!$F$6:$F$65,MAX(I671,1))=""),"Uncategorised",INDEX(Settings!$F$6:$F$65,I671)))</f>
        <v/>
      </c>
      <c r="I671" s="22" t="str">
        <f aca="false">IF(B671="","",SUMPRODUCT(MAX((Settings!$E$6:$E$65&lt;&gt;"")*ISNUMBER(SEARCH(Settings!$E$6:$E$65,B671))*(ROW(Settings!$E$6:$E$65)-5))))</f>
        <v/>
      </c>
    </row>
    <row r="672" customFormat="false" ht="15" hidden="false" customHeight="false" outlineLevel="0" collapsed="false">
      <c r="A672" s="19"/>
      <c r="B672" s="15"/>
      <c r="C672" s="20"/>
      <c r="D672" s="21" t="str">
        <f aca="false">IF(B672="","",IF(E672&lt;&gt;"",E672,H672))</f>
        <v/>
      </c>
      <c r="E672" s="15"/>
      <c r="F672" s="21" t="str">
        <f aca="false">IF(D672="","",IF(COUNTIF(Settings!$A$6:$A$13,D672)&gt;0,"Income",IF(COUNTIF(Settings!$A$32:$A$34,D672)&gt;0,"Saving","Spending")))</f>
        <v/>
      </c>
      <c r="G672" s="15"/>
      <c r="H672" s="22" t="str">
        <f aca="false">IF(B672="","",IF(OR(I672=0,INDEX(Settings!$F$6:$F$65,MAX(I672,1))=""),"Uncategorised",INDEX(Settings!$F$6:$F$65,I672)))</f>
        <v/>
      </c>
      <c r="I672" s="22" t="str">
        <f aca="false">IF(B672="","",SUMPRODUCT(MAX((Settings!$E$6:$E$65&lt;&gt;"")*ISNUMBER(SEARCH(Settings!$E$6:$E$65,B672))*(ROW(Settings!$E$6:$E$65)-5))))</f>
        <v/>
      </c>
    </row>
    <row r="673" customFormat="false" ht="15" hidden="false" customHeight="false" outlineLevel="0" collapsed="false">
      <c r="A673" s="19"/>
      <c r="B673" s="15"/>
      <c r="C673" s="20"/>
      <c r="D673" s="21" t="str">
        <f aca="false">IF(B673="","",IF(E673&lt;&gt;"",E673,H673))</f>
        <v/>
      </c>
      <c r="E673" s="15"/>
      <c r="F673" s="21" t="str">
        <f aca="false">IF(D673="","",IF(COUNTIF(Settings!$A$6:$A$13,D673)&gt;0,"Income",IF(COUNTIF(Settings!$A$32:$A$34,D673)&gt;0,"Saving","Spending")))</f>
        <v/>
      </c>
      <c r="G673" s="15"/>
      <c r="H673" s="22" t="str">
        <f aca="false">IF(B673="","",IF(OR(I673=0,INDEX(Settings!$F$6:$F$65,MAX(I673,1))=""),"Uncategorised",INDEX(Settings!$F$6:$F$65,I673)))</f>
        <v/>
      </c>
      <c r="I673" s="22" t="str">
        <f aca="false">IF(B673="","",SUMPRODUCT(MAX((Settings!$E$6:$E$65&lt;&gt;"")*ISNUMBER(SEARCH(Settings!$E$6:$E$65,B673))*(ROW(Settings!$E$6:$E$65)-5))))</f>
        <v/>
      </c>
    </row>
    <row r="674" customFormat="false" ht="15" hidden="false" customHeight="false" outlineLevel="0" collapsed="false">
      <c r="A674" s="19"/>
      <c r="B674" s="15"/>
      <c r="C674" s="20"/>
      <c r="D674" s="21" t="str">
        <f aca="false">IF(B674="","",IF(E674&lt;&gt;"",E674,H674))</f>
        <v/>
      </c>
      <c r="E674" s="15"/>
      <c r="F674" s="21" t="str">
        <f aca="false">IF(D674="","",IF(COUNTIF(Settings!$A$6:$A$13,D674)&gt;0,"Income",IF(COUNTIF(Settings!$A$32:$A$34,D674)&gt;0,"Saving","Spending")))</f>
        <v/>
      </c>
      <c r="G674" s="15"/>
      <c r="H674" s="22" t="str">
        <f aca="false">IF(B674="","",IF(OR(I674=0,INDEX(Settings!$F$6:$F$65,MAX(I674,1))=""),"Uncategorised",INDEX(Settings!$F$6:$F$65,I674)))</f>
        <v/>
      </c>
      <c r="I674" s="22" t="str">
        <f aca="false">IF(B674="","",SUMPRODUCT(MAX((Settings!$E$6:$E$65&lt;&gt;"")*ISNUMBER(SEARCH(Settings!$E$6:$E$65,B674))*(ROW(Settings!$E$6:$E$65)-5))))</f>
        <v/>
      </c>
    </row>
    <row r="675" customFormat="false" ht="15" hidden="false" customHeight="false" outlineLevel="0" collapsed="false">
      <c r="A675" s="19"/>
      <c r="B675" s="15"/>
      <c r="C675" s="20"/>
      <c r="D675" s="21" t="str">
        <f aca="false">IF(B675="","",IF(E675&lt;&gt;"",E675,H675))</f>
        <v/>
      </c>
      <c r="E675" s="15"/>
      <c r="F675" s="21" t="str">
        <f aca="false">IF(D675="","",IF(COUNTIF(Settings!$A$6:$A$13,D675)&gt;0,"Income",IF(COUNTIF(Settings!$A$32:$A$34,D675)&gt;0,"Saving","Spending")))</f>
        <v/>
      </c>
      <c r="G675" s="15"/>
      <c r="H675" s="22" t="str">
        <f aca="false">IF(B675="","",IF(OR(I675=0,INDEX(Settings!$F$6:$F$65,MAX(I675,1))=""),"Uncategorised",INDEX(Settings!$F$6:$F$65,I675)))</f>
        <v/>
      </c>
      <c r="I675" s="22" t="str">
        <f aca="false">IF(B675="","",SUMPRODUCT(MAX((Settings!$E$6:$E$65&lt;&gt;"")*ISNUMBER(SEARCH(Settings!$E$6:$E$65,B675))*(ROW(Settings!$E$6:$E$65)-5))))</f>
        <v/>
      </c>
    </row>
    <row r="676" customFormat="false" ht="15" hidden="false" customHeight="false" outlineLevel="0" collapsed="false">
      <c r="A676" s="19"/>
      <c r="B676" s="15"/>
      <c r="C676" s="20"/>
      <c r="D676" s="21" t="str">
        <f aca="false">IF(B676="","",IF(E676&lt;&gt;"",E676,H676))</f>
        <v/>
      </c>
      <c r="E676" s="15"/>
      <c r="F676" s="21" t="str">
        <f aca="false">IF(D676="","",IF(COUNTIF(Settings!$A$6:$A$13,D676)&gt;0,"Income",IF(COUNTIF(Settings!$A$32:$A$34,D676)&gt;0,"Saving","Spending")))</f>
        <v/>
      </c>
      <c r="G676" s="15"/>
      <c r="H676" s="22" t="str">
        <f aca="false">IF(B676="","",IF(OR(I676=0,INDEX(Settings!$F$6:$F$65,MAX(I676,1))=""),"Uncategorised",INDEX(Settings!$F$6:$F$65,I676)))</f>
        <v/>
      </c>
      <c r="I676" s="22" t="str">
        <f aca="false">IF(B676="","",SUMPRODUCT(MAX((Settings!$E$6:$E$65&lt;&gt;"")*ISNUMBER(SEARCH(Settings!$E$6:$E$65,B676))*(ROW(Settings!$E$6:$E$65)-5))))</f>
        <v/>
      </c>
    </row>
    <row r="677" customFormat="false" ht="15" hidden="false" customHeight="false" outlineLevel="0" collapsed="false">
      <c r="A677" s="19"/>
      <c r="B677" s="15"/>
      <c r="C677" s="20"/>
      <c r="D677" s="21" t="str">
        <f aca="false">IF(B677="","",IF(E677&lt;&gt;"",E677,H677))</f>
        <v/>
      </c>
      <c r="E677" s="15"/>
      <c r="F677" s="21" t="str">
        <f aca="false">IF(D677="","",IF(COUNTIF(Settings!$A$6:$A$13,D677)&gt;0,"Income",IF(COUNTIF(Settings!$A$32:$A$34,D677)&gt;0,"Saving","Spending")))</f>
        <v/>
      </c>
      <c r="G677" s="15"/>
      <c r="H677" s="22" t="str">
        <f aca="false">IF(B677="","",IF(OR(I677=0,INDEX(Settings!$F$6:$F$65,MAX(I677,1))=""),"Uncategorised",INDEX(Settings!$F$6:$F$65,I677)))</f>
        <v/>
      </c>
      <c r="I677" s="22" t="str">
        <f aca="false">IF(B677="","",SUMPRODUCT(MAX((Settings!$E$6:$E$65&lt;&gt;"")*ISNUMBER(SEARCH(Settings!$E$6:$E$65,B677))*(ROW(Settings!$E$6:$E$65)-5))))</f>
        <v/>
      </c>
    </row>
    <row r="678" customFormat="false" ht="15" hidden="false" customHeight="false" outlineLevel="0" collapsed="false">
      <c r="A678" s="19"/>
      <c r="B678" s="15"/>
      <c r="C678" s="20"/>
      <c r="D678" s="21" t="str">
        <f aca="false">IF(B678="","",IF(E678&lt;&gt;"",E678,H678))</f>
        <v/>
      </c>
      <c r="E678" s="15"/>
      <c r="F678" s="21" t="str">
        <f aca="false">IF(D678="","",IF(COUNTIF(Settings!$A$6:$A$13,D678)&gt;0,"Income",IF(COUNTIF(Settings!$A$32:$A$34,D678)&gt;0,"Saving","Spending")))</f>
        <v/>
      </c>
      <c r="G678" s="15"/>
      <c r="H678" s="22" t="str">
        <f aca="false">IF(B678="","",IF(OR(I678=0,INDEX(Settings!$F$6:$F$65,MAX(I678,1))=""),"Uncategorised",INDEX(Settings!$F$6:$F$65,I678)))</f>
        <v/>
      </c>
      <c r="I678" s="22" t="str">
        <f aca="false">IF(B678="","",SUMPRODUCT(MAX((Settings!$E$6:$E$65&lt;&gt;"")*ISNUMBER(SEARCH(Settings!$E$6:$E$65,B678))*(ROW(Settings!$E$6:$E$65)-5))))</f>
        <v/>
      </c>
    </row>
    <row r="679" customFormat="false" ht="15" hidden="false" customHeight="false" outlineLevel="0" collapsed="false">
      <c r="A679" s="19"/>
      <c r="B679" s="15"/>
      <c r="C679" s="20"/>
      <c r="D679" s="21" t="str">
        <f aca="false">IF(B679="","",IF(E679&lt;&gt;"",E679,H679))</f>
        <v/>
      </c>
      <c r="E679" s="15"/>
      <c r="F679" s="21" t="str">
        <f aca="false">IF(D679="","",IF(COUNTIF(Settings!$A$6:$A$13,D679)&gt;0,"Income",IF(COUNTIF(Settings!$A$32:$A$34,D679)&gt;0,"Saving","Spending")))</f>
        <v/>
      </c>
      <c r="G679" s="15"/>
      <c r="H679" s="22" t="str">
        <f aca="false">IF(B679="","",IF(OR(I679=0,INDEX(Settings!$F$6:$F$65,MAX(I679,1))=""),"Uncategorised",INDEX(Settings!$F$6:$F$65,I679)))</f>
        <v/>
      </c>
      <c r="I679" s="22" t="str">
        <f aca="false">IF(B679="","",SUMPRODUCT(MAX((Settings!$E$6:$E$65&lt;&gt;"")*ISNUMBER(SEARCH(Settings!$E$6:$E$65,B679))*(ROW(Settings!$E$6:$E$65)-5))))</f>
        <v/>
      </c>
    </row>
    <row r="680" customFormat="false" ht="15" hidden="false" customHeight="false" outlineLevel="0" collapsed="false">
      <c r="A680" s="19"/>
      <c r="B680" s="15"/>
      <c r="C680" s="20"/>
      <c r="D680" s="21" t="str">
        <f aca="false">IF(B680="","",IF(E680&lt;&gt;"",E680,H680))</f>
        <v/>
      </c>
      <c r="E680" s="15"/>
      <c r="F680" s="21" t="str">
        <f aca="false">IF(D680="","",IF(COUNTIF(Settings!$A$6:$A$13,D680)&gt;0,"Income",IF(COUNTIF(Settings!$A$32:$A$34,D680)&gt;0,"Saving","Spending")))</f>
        <v/>
      </c>
      <c r="G680" s="15"/>
      <c r="H680" s="22" t="str">
        <f aca="false">IF(B680="","",IF(OR(I680=0,INDEX(Settings!$F$6:$F$65,MAX(I680,1))=""),"Uncategorised",INDEX(Settings!$F$6:$F$65,I680)))</f>
        <v/>
      </c>
      <c r="I680" s="22" t="str">
        <f aca="false">IF(B680="","",SUMPRODUCT(MAX((Settings!$E$6:$E$65&lt;&gt;"")*ISNUMBER(SEARCH(Settings!$E$6:$E$65,B680))*(ROW(Settings!$E$6:$E$65)-5))))</f>
        <v/>
      </c>
    </row>
    <row r="681" customFormat="false" ht="15" hidden="false" customHeight="false" outlineLevel="0" collapsed="false">
      <c r="A681" s="19"/>
      <c r="B681" s="15"/>
      <c r="C681" s="20"/>
      <c r="D681" s="21" t="str">
        <f aca="false">IF(B681="","",IF(E681&lt;&gt;"",E681,H681))</f>
        <v/>
      </c>
      <c r="E681" s="15"/>
      <c r="F681" s="21" t="str">
        <f aca="false">IF(D681="","",IF(COUNTIF(Settings!$A$6:$A$13,D681)&gt;0,"Income",IF(COUNTIF(Settings!$A$32:$A$34,D681)&gt;0,"Saving","Spending")))</f>
        <v/>
      </c>
      <c r="G681" s="15"/>
      <c r="H681" s="22" t="str">
        <f aca="false">IF(B681="","",IF(OR(I681=0,INDEX(Settings!$F$6:$F$65,MAX(I681,1))=""),"Uncategorised",INDEX(Settings!$F$6:$F$65,I681)))</f>
        <v/>
      </c>
      <c r="I681" s="22" t="str">
        <f aca="false">IF(B681="","",SUMPRODUCT(MAX((Settings!$E$6:$E$65&lt;&gt;"")*ISNUMBER(SEARCH(Settings!$E$6:$E$65,B681))*(ROW(Settings!$E$6:$E$65)-5))))</f>
        <v/>
      </c>
    </row>
    <row r="682" customFormat="false" ht="15" hidden="false" customHeight="false" outlineLevel="0" collapsed="false">
      <c r="A682" s="19"/>
      <c r="B682" s="15"/>
      <c r="C682" s="20"/>
      <c r="D682" s="21" t="str">
        <f aca="false">IF(B682="","",IF(E682&lt;&gt;"",E682,H682))</f>
        <v/>
      </c>
      <c r="E682" s="15"/>
      <c r="F682" s="21" t="str">
        <f aca="false">IF(D682="","",IF(COUNTIF(Settings!$A$6:$A$13,D682)&gt;0,"Income",IF(COUNTIF(Settings!$A$32:$A$34,D682)&gt;0,"Saving","Spending")))</f>
        <v/>
      </c>
      <c r="G682" s="15"/>
      <c r="H682" s="22" t="str">
        <f aca="false">IF(B682="","",IF(OR(I682=0,INDEX(Settings!$F$6:$F$65,MAX(I682,1))=""),"Uncategorised",INDEX(Settings!$F$6:$F$65,I682)))</f>
        <v/>
      </c>
      <c r="I682" s="22" t="str">
        <f aca="false">IF(B682="","",SUMPRODUCT(MAX((Settings!$E$6:$E$65&lt;&gt;"")*ISNUMBER(SEARCH(Settings!$E$6:$E$65,B682))*(ROW(Settings!$E$6:$E$65)-5))))</f>
        <v/>
      </c>
    </row>
    <row r="683" customFormat="false" ht="15" hidden="false" customHeight="false" outlineLevel="0" collapsed="false">
      <c r="A683" s="19"/>
      <c r="B683" s="15"/>
      <c r="C683" s="20"/>
      <c r="D683" s="21" t="str">
        <f aca="false">IF(B683="","",IF(E683&lt;&gt;"",E683,H683))</f>
        <v/>
      </c>
      <c r="E683" s="15"/>
      <c r="F683" s="21" t="str">
        <f aca="false">IF(D683="","",IF(COUNTIF(Settings!$A$6:$A$13,D683)&gt;0,"Income",IF(COUNTIF(Settings!$A$32:$A$34,D683)&gt;0,"Saving","Spending")))</f>
        <v/>
      </c>
      <c r="G683" s="15"/>
      <c r="H683" s="22" t="str">
        <f aca="false">IF(B683="","",IF(OR(I683=0,INDEX(Settings!$F$6:$F$65,MAX(I683,1))=""),"Uncategorised",INDEX(Settings!$F$6:$F$65,I683)))</f>
        <v/>
      </c>
      <c r="I683" s="22" t="str">
        <f aca="false">IF(B683="","",SUMPRODUCT(MAX((Settings!$E$6:$E$65&lt;&gt;"")*ISNUMBER(SEARCH(Settings!$E$6:$E$65,B683))*(ROW(Settings!$E$6:$E$65)-5))))</f>
        <v/>
      </c>
    </row>
    <row r="684" customFormat="false" ht="15" hidden="false" customHeight="false" outlineLevel="0" collapsed="false">
      <c r="A684" s="19"/>
      <c r="B684" s="15"/>
      <c r="C684" s="20"/>
      <c r="D684" s="21" t="str">
        <f aca="false">IF(B684="","",IF(E684&lt;&gt;"",E684,H684))</f>
        <v/>
      </c>
      <c r="E684" s="15"/>
      <c r="F684" s="21" t="str">
        <f aca="false">IF(D684="","",IF(COUNTIF(Settings!$A$6:$A$13,D684)&gt;0,"Income",IF(COUNTIF(Settings!$A$32:$A$34,D684)&gt;0,"Saving","Spending")))</f>
        <v/>
      </c>
      <c r="G684" s="15"/>
      <c r="H684" s="22" t="str">
        <f aca="false">IF(B684="","",IF(OR(I684=0,INDEX(Settings!$F$6:$F$65,MAX(I684,1))=""),"Uncategorised",INDEX(Settings!$F$6:$F$65,I684)))</f>
        <v/>
      </c>
      <c r="I684" s="22" t="str">
        <f aca="false">IF(B684="","",SUMPRODUCT(MAX((Settings!$E$6:$E$65&lt;&gt;"")*ISNUMBER(SEARCH(Settings!$E$6:$E$65,B684))*(ROW(Settings!$E$6:$E$65)-5))))</f>
        <v/>
      </c>
    </row>
    <row r="685" customFormat="false" ht="15" hidden="false" customHeight="false" outlineLevel="0" collapsed="false">
      <c r="A685" s="19"/>
      <c r="B685" s="15"/>
      <c r="C685" s="20"/>
      <c r="D685" s="21" t="str">
        <f aca="false">IF(B685="","",IF(E685&lt;&gt;"",E685,H685))</f>
        <v/>
      </c>
      <c r="E685" s="15"/>
      <c r="F685" s="21" t="str">
        <f aca="false">IF(D685="","",IF(COUNTIF(Settings!$A$6:$A$13,D685)&gt;0,"Income",IF(COUNTIF(Settings!$A$32:$A$34,D685)&gt;0,"Saving","Spending")))</f>
        <v/>
      </c>
      <c r="G685" s="15"/>
      <c r="H685" s="22" t="str">
        <f aca="false">IF(B685="","",IF(OR(I685=0,INDEX(Settings!$F$6:$F$65,MAX(I685,1))=""),"Uncategorised",INDEX(Settings!$F$6:$F$65,I685)))</f>
        <v/>
      </c>
      <c r="I685" s="22" t="str">
        <f aca="false">IF(B685="","",SUMPRODUCT(MAX((Settings!$E$6:$E$65&lt;&gt;"")*ISNUMBER(SEARCH(Settings!$E$6:$E$65,B685))*(ROW(Settings!$E$6:$E$65)-5))))</f>
        <v/>
      </c>
    </row>
    <row r="686" customFormat="false" ht="15" hidden="false" customHeight="false" outlineLevel="0" collapsed="false">
      <c r="A686" s="19"/>
      <c r="B686" s="15"/>
      <c r="C686" s="20"/>
      <c r="D686" s="21" t="str">
        <f aca="false">IF(B686="","",IF(E686&lt;&gt;"",E686,H686))</f>
        <v/>
      </c>
      <c r="E686" s="15"/>
      <c r="F686" s="21" t="str">
        <f aca="false">IF(D686="","",IF(COUNTIF(Settings!$A$6:$A$13,D686)&gt;0,"Income",IF(COUNTIF(Settings!$A$32:$A$34,D686)&gt;0,"Saving","Spending")))</f>
        <v/>
      </c>
      <c r="G686" s="15"/>
      <c r="H686" s="22" t="str">
        <f aca="false">IF(B686="","",IF(OR(I686=0,INDEX(Settings!$F$6:$F$65,MAX(I686,1))=""),"Uncategorised",INDEX(Settings!$F$6:$F$65,I686)))</f>
        <v/>
      </c>
      <c r="I686" s="22" t="str">
        <f aca="false">IF(B686="","",SUMPRODUCT(MAX((Settings!$E$6:$E$65&lt;&gt;"")*ISNUMBER(SEARCH(Settings!$E$6:$E$65,B686))*(ROW(Settings!$E$6:$E$65)-5))))</f>
        <v/>
      </c>
    </row>
    <row r="687" customFormat="false" ht="15" hidden="false" customHeight="false" outlineLevel="0" collapsed="false">
      <c r="A687" s="19"/>
      <c r="B687" s="15"/>
      <c r="C687" s="20"/>
      <c r="D687" s="21" t="str">
        <f aca="false">IF(B687="","",IF(E687&lt;&gt;"",E687,H687))</f>
        <v/>
      </c>
      <c r="E687" s="15"/>
      <c r="F687" s="21" t="str">
        <f aca="false">IF(D687="","",IF(COUNTIF(Settings!$A$6:$A$13,D687)&gt;0,"Income",IF(COUNTIF(Settings!$A$32:$A$34,D687)&gt;0,"Saving","Spending")))</f>
        <v/>
      </c>
      <c r="G687" s="15"/>
      <c r="H687" s="22" t="str">
        <f aca="false">IF(B687="","",IF(OR(I687=0,INDEX(Settings!$F$6:$F$65,MAX(I687,1))=""),"Uncategorised",INDEX(Settings!$F$6:$F$65,I687)))</f>
        <v/>
      </c>
      <c r="I687" s="22" t="str">
        <f aca="false">IF(B687="","",SUMPRODUCT(MAX((Settings!$E$6:$E$65&lt;&gt;"")*ISNUMBER(SEARCH(Settings!$E$6:$E$65,B687))*(ROW(Settings!$E$6:$E$65)-5))))</f>
        <v/>
      </c>
    </row>
    <row r="688" customFormat="false" ht="15" hidden="false" customHeight="false" outlineLevel="0" collapsed="false">
      <c r="A688" s="19"/>
      <c r="B688" s="15"/>
      <c r="C688" s="20"/>
      <c r="D688" s="21" t="str">
        <f aca="false">IF(B688="","",IF(E688&lt;&gt;"",E688,H688))</f>
        <v/>
      </c>
      <c r="E688" s="15"/>
      <c r="F688" s="21" t="str">
        <f aca="false">IF(D688="","",IF(COUNTIF(Settings!$A$6:$A$13,D688)&gt;0,"Income",IF(COUNTIF(Settings!$A$32:$A$34,D688)&gt;0,"Saving","Spending")))</f>
        <v/>
      </c>
      <c r="G688" s="15"/>
      <c r="H688" s="22" t="str">
        <f aca="false">IF(B688="","",IF(OR(I688=0,INDEX(Settings!$F$6:$F$65,MAX(I688,1))=""),"Uncategorised",INDEX(Settings!$F$6:$F$65,I688)))</f>
        <v/>
      </c>
      <c r="I688" s="22" t="str">
        <f aca="false">IF(B688="","",SUMPRODUCT(MAX((Settings!$E$6:$E$65&lt;&gt;"")*ISNUMBER(SEARCH(Settings!$E$6:$E$65,B688))*(ROW(Settings!$E$6:$E$65)-5))))</f>
        <v/>
      </c>
    </row>
    <row r="689" customFormat="false" ht="15" hidden="false" customHeight="false" outlineLevel="0" collapsed="false">
      <c r="A689" s="19"/>
      <c r="B689" s="15"/>
      <c r="C689" s="20"/>
      <c r="D689" s="21" t="str">
        <f aca="false">IF(B689="","",IF(E689&lt;&gt;"",E689,H689))</f>
        <v/>
      </c>
      <c r="E689" s="15"/>
      <c r="F689" s="21" t="str">
        <f aca="false">IF(D689="","",IF(COUNTIF(Settings!$A$6:$A$13,D689)&gt;0,"Income",IF(COUNTIF(Settings!$A$32:$A$34,D689)&gt;0,"Saving","Spending")))</f>
        <v/>
      </c>
      <c r="G689" s="15"/>
      <c r="H689" s="22" t="str">
        <f aca="false">IF(B689="","",IF(OR(I689=0,INDEX(Settings!$F$6:$F$65,MAX(I689,1))=""),"Uncategorised",INDEX(Settings!$F$6:$F$65,I689)))</f>
        <v/>
      </c>
      <c r="I689" s="22" t="str">
        <f aca="false">IF(B689="","",SUMPRODUCT(MAX((Settings!$E$6:$E$65&lt;&gt;"")*ISNUMBER(SEARCH(Settings!$E$6:$E$65,B689))*(ROW(Settings!$E$6:$E$65)-5))))</f>
        <v/>
      </c>
    </row>
    <row r="690" customFormat="false" ht="15" hidden="false" customHeight="false" outlineLevel="0" collapsed="false">
      <c r="A690" s="19"/>
      <c r="B690" s="15"/>
      <c r="C690" s="20"/>
      <c r="D690" s="21" t="str">
        <f aca="false">IF(B690="","",IF(E690&lt;&gt;"",E690,H690))</f>
        <v/>
      </c>
      <c r="E690" s="15"/>
      <c r="F690" s="21" t="str">
        <f aca="false">IF(D690="","",IF(COUNTIF(Settings!$A$6:$A$13,D690)&gt;0,"Income",IF(COUNTIF(Settings!$A$32:$A$34,D690)&gt;0,"Saving","Spending")))</f>
        <v/>
      </c>
      <c r="G690" s="15"/>
      <c r="H690" s="22" t="str">
        <f aca="false">IF(B690="","",IF(OR(I690=0,INDEX(Settings!$F$6:$F$65,MAX(I690,1))=""),"Uncategorised",INDEX(Settings!$F$6:$F$65,I690)))</f>
        <v/>
      </c>
      <c r="I690" s="22" t="str">
        <f aca="false">IF(B690="","",SUMPRODUCT(MAX((Settings!$E$6:$E$65&lt;&gt;"")*ISNUMBER(SEARCH(Settings!$E$6:$E$65,B690))*(ROW(Settings!$E$6:$E$65)-5))))</f>
        <v/>
      </c>
    </row>
    <row r="691" customFormat="false" ht="15" hidden="false" customHeight="false" outlineLevel="0" collapsed="false">
      <c r="A691" s="19"/>
      <c r="B691" s="15"/>
      <c r="C691" s="20"/>
      <c r="D691" s="21" t="str">
        <f aca="false">IF(B691="","",IF(E691&lt;&gt;"",E691,H691))</f>
        <v/>
      </c>
      <c r="E691" s="15"/>
      <c r="F691" s="21" t="str">
        <f aca="false">IF(D691="","",IF(COUNTIF(Settings!$A$6:$A$13,D691)&gt;0,"Income",IF(COUNTIF(Settings!$A$32:$A$34,D691)&gt;0,"Saving","Spending")))</f>
        <v/>
      </c>
      <c r="G691" s="15"/>
      <c r="H691" s="22" t="str">
        <f aca="false">IF(B691="","",IF(OR(I691=0,INDEX(Settings!$F$6:$F$65,MAX(I691,1))=""),"Uncategorised",INDEX(Settings!$F$6:$F$65,I691)))</f>
        <v/>
      </c>
      <c r="I691" s="22" t="str">
        <f aca="false">IF(B691="","",SUMPRODUCT(MAX((Settings!$E$6:$E$65&lt;&gt;"")*ISNUMBER(SEARCH(Settings!$E$6:$E$65,B691))*(ROW(Settings!$E$6:$E$65)-5))))</f>
        <v/>
      </c>
    </row>
    <row r="692" customFormat="false" ht="15" hidden="false" customHeight="false" outlineLevel="0" collapsed="false">
      <c r="A692" s="19"/>
      <c r="B692" s="15"/>
      <c r="C692" s="20"/>
      <c r="D692" s="21" t="str">
        <f aca="false">IF(B692="","",IF(E692&lt;&gt;"",E692,H692))</f>
        <v/>
      </c>
      <c r="E692" s="15"/>
      <c r="F692" s="21" t="str">
        <f aca="false">IF(D692="","",IF(COUNTIF(Settings!$A$6:$A$13,D692)&gt;0,"Income",IF(COUNTIF(Settings!$A$32:$A$34,D692)&gt;0,"Saving","Spending")))</f>
        <v/>
      </c>
      <c r="G692" s="15"/>
      <c r="H692" s="22" t="str">
        <f aca="false">IF(B692="","",IF(OR(I692=0,INDEX(Settings!$F$6:$F$65,MAX(I692,1))=""),"Uncategorised",INDEX(Settings!$F$6:$F$65,I692)))</f>
        <v/>
      </c>
      <c r="I692" s="22" t="str">
        <f aca="false">IF(B692="","",SUMPRODUCT(MAX((Settings!$E$6:$E$65&lt;&gt;"")*ISNUMBER(SEARCH(Settings!$E$6:$E$65,B692))*(ROW(Settings!$E$6:$E$65)-5))))</f>
        <v/>
      </c>
    </row>
    <row r="693" customFormat="false" ht="15" hidden="false" customHeight="false" outlineLevel="0" collapsed="false">
      <c r="A693" s="19"/>
      <c r="B693" s="15"/>
      <c r="C693" s="20"/>
      <c r="D693" s="21" t="str">
        <f aca="false">IF(B693="","",IF(E693&lt;&gt;"",E693,H693))</f>
        <v/>
      </c>
      <c r="E693" s="15"/>
      <c r="F693" s="21" t="str">
        <f aca="false">IF(D693="","",IF(COUNTIF(Settings!$A$6:$A$13,D693)&gt;0,"Income",IF(COUNTIF(Settings!$A$32:$A$34,D693)&gt;0,"Saving","Spending")))</f>
        <v/>
      </c>
      <c r="G693" s="15"/>
      <c r="H693" s="22" t="str">
        <f aca="false">IF(B693="","",IF(OR(I693=0,INDEX(Settings!$F$6:$F$65,MAX(I693,1))=""),"Uncategorised",INDEX(Settings!$F$6:$F$65,I693)))</f>
        <v/>
      </c>
      <c r="I693" s="22" t="str">
        <f aca="false">IF(B693="","",SUMPRODUCT(MAX((Settings!$E$6:$E$65&lt;&gt;"")*ISNUMBER(SEARCH(Settings!$E$6:$E$65,B693))*(ROW(Settings!$E$6:$E$65)-5))))</f>
        <v/>
      </c>
    </row>
    <row r="694" customFormat="false" ht="15" hidden="false" customHeight="false" outlineLevel="0" collapsed="false">
      <c r="A694" s="19"/>
      <c r="B694" s="15"/>
      <c r="C694" s="20"/>
      <c r="D694" s="21" t="str">
        <f aca="false">IF(B694="","",IF(E694&lt;&gt;"",E694,H694))</f>
        <v/>
      </c>
      <c r="E694" s="15"/>
      <c r="F694" s="21" t="str">
        <f aca="false">IF(D694="","",IF(COUNTIF(Settings!$A$6:$A$13,D694)&gt;0,"Income",IF(COUNTIF(Settings!$A$32:$A$34,D694)&gt;0,"Saving","Spending")))</f>
        <v/>
      </c>
      <c r="G694" s="15"/>
      <c r="H694" s="22" t="str">
        <f aca="false">IF(B694="","",IF(OR(I694=0,INDEX(Settings!$F$6:$F$65,MAX(I694,1))=""),"Uncategorised",INDEX(Settings!$F$6:$F$65,I694)))</f>
        <v/>
      </c>
      <c r="I694" s="22" t="str">
        <f aca="false">IF(B694="","",SUMPRODUCT(MAX((Settings!$E$6:$E$65&lt;&gt;"")*ISNUMBER(SEARCH(Settings!$E$6:$E$65,B694))*(ROW(Settings!$E$6:$E$65)-5))))</f>
        <v/>
      </c>
    </row>
    <row r="695" customFormat="false" ht="15" hidden="false" customHeight="false" outlineLevel="0" collapsed="false">
      <c r="A695" s="19"/>
      <c r="B695" s="15"/>
      <c r="C695" s="20"/>
      <c r="D695" s="21" t="str">
        <f aca="false">IF(B695="","",IF(E695&lt;&gt;"",E695,H695))</f>
        <v/>
      </c>
      <c r="E695" s="15"/>
      <c r="F695" s="21" t="str">
        <f aca="false">IF(D695="","",IF(COUNTIF(Settings!$A$6:$A$13,D695)&gt;0,"Income",IF(COUNTIF(Settings!$A$32:$A$34,D695)&gt;0,"Saving","Spending")))</f>
        <v/>
      </c>
      <c r="G695" s="15"/>
      <c r="H695" s="22" t="str">
        <f aca="false">IF(B695="","",IF(OR(I695=0,INDEX(Settings!$F$6:$F$65,MAX(I695,1))=""),"Uncategorised",INDEX(Settings!$F$6:$F$65,I695)))</f>
        <v/>
      </c>
      <c r="I695" s="22" t="str">
        <f aca="false">IF(B695="","",SUMPRODUCT(MAX((Settings!$E$6:$E$65&lt;&gt;"")*ISNUMBER(SEARCH(Settings!$E$6:$E$65,B695))*(ROW(Settings!$E$6:$E$65)-5))))</f>
        <v/>
      </c>
    </row>
    <row r="696" customFormat="false" ht="15" hidden="false" customHeight="false" outlineLevel="0" collapsed="false">
      <c r="A696" s="19"/>
      <c r="B696" s="15"/>
      <c r="C696" s="20"/>
      <c r="D696" s="21" t="str">
        <f aca="false">IF(B696="","",IF(E696&lt;&gt;"",E696,H696))</f>
        <v/>
      </c>
      <c r="E696" s="15"/>
      <c r="F696" s="21" t="str">
        <f aca="false">IF(D696="","",IF(COUNTIF(Settings!$A$6:$A$13,D696)&gt;0,"Income",IF(COUNTIF(Settings!$A$32:$A$34,D696)&gt;0,"Saving","Spending")))</f>
        <v/>
      </c>
      <c r="G696" s="15"/>
      <c r="H696" s="22" t="str">
        <f aca="false">IF(B696="","",IF(OR(I696=0,INDEX(Settings!$F$6:$F$65,MAX(I696,1))=""),"Uncategorised",INDEX(Settings!$F$6:$F$65,I696)))</f>
        <v/>
      </c>
      <c r="I696" s="22" t="str">
        <f aca="false">IF(B696="","",SUMPRODUCT(MAX((Settings!$E$6:$E$65&lt;&gt;"")*ISNUMBER(SEARCH(Settings!$E$6:$E$65,B696))*(ROW(Settings!$E$6:$E$65)-5))))</f>
        <v/>
      </c>
    </row>
    <row r="697" customFormat="false" ht="15" hidden="false" customHeight="false" outlineLevel="0" collapsed="false">
      <c r="A697" s="19"/>
      <c r="B697" s="15"/>
      <c r="C697" s="20"/>
      <c r="D697" s="21" t="str">
        <f aca="false">IF(B697="","",IF(E697&lt;&gt;"",E697,H697))</f>
        <v/>
      </c>
      <c r="E697" s="15"/>
      <c r="F697" s="21" t="str">
        <f aca="false">IF(D697="","",IF(COUNTIF(Settings!$A$6:$A$13,D697)&gt;0,"Income",IF(COUNTIF(Settings!$A$32:$A$34,D697)&gt;0,"Saving","Spending")))</f>
        <v/>
      </c>
      <c r="G697" s="15"/>
      <c r="H697" s="22" t="str">
        <f aca="false">IF(B697="","",IF(OR(I697=0,INDEX(Settings!$F$6:$F$65,MAX(I697,1))=""),"Uncategorised",INDEX(Settings!$F$6:$F$65,I697)))</f>
        <v/>
      </c>
      <c r="I697" s="22" t="str">
        <f aca="false">IF(B697="","",SUMPRODUCT(MAX((Settings!$E$6:$E$65&lt;&gt;"")*ISNUMBER(SEARCH(Settings!$E$6:$E$65,B697))*(ROW(Settings!$E$6:$E$65)-5))))</f>
        <v/>
      </c>
    </row>
    <row r="698" customFormat="false" ht="15" hidden="false" customHeight="false" outlineLevel="0" collapsed="false">
      <c r="A698" s="19"/>
      <c r="B698" s="15"/>
      <c r="C698" s="20"/>
      <c r="D698" s="21" t="str">
        <f aca="false">IF(B698="","",IF(E698&lt;&gt;"",E698,H698))</f>
        <v/>
      </c>
      <c r="E698" s="15"/>
      <c r="F698" s="21" t="str">
        <f aca="false">IF(D698="","",IF(COUNTIF(Settings!$A$6:$A$13,D698)&gt;0,"Income",IF(COUNTIF(Settings!$A$32:$A$34,D698)&gt;0,"Saving","Spending")))</f>
        <v/>
      </c>
      <c r="G698" s="15"/>
      <c r="H698" s="22" t="str">
        <f aca="false">IF(B698="","",IF(OR(I698=0,INDEX(Settings!$F$6:$F$65,MAX(I698,1))=""),"Uncategorised",INDEX(Settings!$F$6:$F$65,I698)))</f>
        <v/>
      </c>
      <c r="I698" s="22" t="str">
        <f aca="false">IF(B698="","",SUMPRODUCT(MAX((Settings!$E$6:$E$65&lt;&gt;"")*ISNUMBER(SEARCH(Settings!$E$6:$E$65,B698))*(ROW(Settings!$E$6:$E$65)-5))))</f>
        <v/>
      </c>
    </row>
    <row r="699" customFormat="false" ht="15" hidden="false" customHeight="false" outlineLevel="0" collapsed="false">
      <c r="A699" s="19"/>
      <c r="B699" s="15"/>
      <c r="C699" s="20"/>
      <c r="D699" s="21" t="str">
        <f aca="false">IF(B699="","",IF(E699&lt;&gt;"",E699,H699))</f>
        <v/>
      </c>
      <c r="E699" s="15"/>
      <c r="F699" s="21" t="str">
        <f aca="false">IF(D699="","",IF(COUNTIF(Settings!$A$6:$A$13,D699)&gt;0,"Income",IF(COUNTIF(Settings!$A$32:$A$34,D699)&gt;0,"Saving","Spending")))</f>
        <v/>
      </c>
      <c r="G699" s="15"/>
      <c r="H699" s="22" t="str">
        <f aca="false">IF(B699="","",IF(OR(I699=0,INDEX(Settings!$F$6:$F$65,MAX(I699,1))=""),"Uncategorised",INDEX(Settings!$F$6:$F$65,I699)))</f>
        <v/>
      </c>
      <c r="I699" s="22" t="str">
        <f aca="false">IF(B699="","",SUMPRODUCT(MAX((Settings!$E$6:$E$65&lt;&gt;"")*ISNUMBER(SEARCH(Settings!$E$6:$E$65,B699))*(ROW(Settings!$E$6:$E$65)-5))))</f>
        <v/>
      </c>
    </row>
    <row r="700" customFormat="false" ht="15" hidden="false" customHeight="false" outlineLevel="0" collapsed="false">
      <c r="A700" s="19"/>
      <c r="B700" s="15"/>
      <c r="C700" s="20"/>
      <c r="D700" s="21" t="str">
        <f aca="false">IF(B700="","",IF(E700&lt;&gt;"",E700,H700))</f>
        <v/>
      </c>
      <c r="E700" s="15"/>
      <c r="F700" s="21" t="str">
        <f aca="false">IF(D700="","",IF(COUNTIF(Settings!$A$6:$A$13,D700)&gt;0,"Income",IF(COUNTIF(Settings!$A$32:$A$34,D700)&gt;0,"Saving","Spending")))</f>
        <v/>
      </c>
      <c r="G700" s="15"/>
      <c r="H700" s="22" t="str">
        <f aca="false">IF(B700="","",IF(OR(I700=0,INDEX(Settings!$F$6:$F$65,MAX(I700,1))=""),"Uncategorised",INDEX(Settings!$F$6:$F$65,I700)))</f>
        <v/>
      </c>
      <c r="I700" s="22" t="str">
        <f aca="false">IF(B700="","",SUMPRODUCT(MAX((Settings!$E$6:$E$65&lt;&gt;"")*ISNUMBER(SEARCH(Settings!$E$6:$E$65,B700))*(ROW(Settings!$E$6:$E$65)-5))))</f>
        <v/>
      </c>
    </row>
    <row r="701" customFormat="false" ht="15" hidden="false" customHeight="false" outlineLevel="0" collapsed="false">
      <c r="A701" s="19"/>
      <c r="B701" s="15"/>
      <c r="C701" s="20"/>
      <c r="D701" s="21" t="str">
        <f aca="false">IF(B701="","",IF(E701&lt;&gt;"",E701,H701))</f>
        <v/>
      </c>
      <c r="E701" s="15"/>
      <c r="F701" s="21" t="str">
        <f aca="false">IF(D701="","",IF(COUNTIF(Settings!$A$6:$A$13,D701)&gt;0,"Income",IF(COUNTIF(Settings!$A$32:$A$34,D701)&gt;0,"Saving","Spending")))</f>
        <v/>
      </c>
      <c r="G701" s="15"/>
      <c r="H701" s="22" t="str">
        <f aca="false">IF(B701="","",IF(OR(I701=0,INDEX(Settings!$F$6:$F$65,MAX(I701,1))=""),"Uncategorised",INDEX(Settings!$F$6:$F$65,I701)))</f>
        <v/>
      </c>
      <c r="I701" s="22" t="str">
        <f aca="false">IF(B701="","",SUMPRODUCT(MAX((Settings!$E$6:$E$65&lt;&gt;"")*ISNUMBER(SEARCH(Settings!$E$6:$E$65,B701))*(ROW(Settings!$E$6:$E$65)-5))))</f>
        <v/>
      </c>
    </row>
    <row r="702" customFormat="false" ht="15" hidden="false" customHeight="false" outlineLevel="0" collapsed="false">
      <c r="A702" s="19"/>
      <c r="B702" s="15"/>
      <c r="C702" s="20"/>
      <c r="D702" s="21" t="str">
        <f aca="false">IF(B702="","",IF(E702&lt;&gt;"",E702,H702))</f>
        <v/>
      </c>
      <c r="E702" s="15"/>
      <c r="F702" s="21" t="str">
        <f aca="false">IF(D702="","",IF(COUNTIF(Settings!$A$6:$A$13,D702)&gt;0,"Income",IF(COUNTIF(Settings!$A$32:$A$34,D702)&gt;0,"Saving","Spending")))</f>
        <v/>
      </c>
      <c r="G702" s="15"/>
      <c r="H702" s="22" t="str">
        <f aca="false">IF(B702="","",IF(OR(I702=0,INDEX(Settings!$F$6:$F$65,MAX(I702,1))=""),"Uncategorised",INDEX(Settings!$F$6:$F$65,I702)))</f>
        <v/>
      </c>
      <c r="I702" s="22" t="str">
        <f aca="false">IF(B702="","",SUMPRODUCT(MAX((Settings!$E$6:$E$65&lt;&gt;"")*ISNUMBER(SEARCH(Settings!$E$6:$E$65,B702))*(ROW(Settings!$E$6:$E$65)-5))))</f>
        <v/>
      </c>
    </row>
    <row r="703" customFormat="false" ht="15" hidden="false" customHeight="false" outlineLevel="0" collapsed="false">
      <c r="A703" s="19"/>
      <c r="B703" s="15"/>
      <c r="C703" s="20"/>
      <c r="D703" s="21" t="str">
        <f aca="false">IF(B703="","",IF(E703&lt;&gt;"",E703,H703))</f>
        <v/>
      </c>
      <c r="E703" s="15"/>
      <c r="F703" s="21" t="str">
        <f aca="false">IF(D703="","",IF(COUNTIF(Settings!$A$6:$A$13,D703)&gt;0,"Income",IF(COUNTIF(Settings!$A$32:$A$34,D703)&gt;0,"Saving","Spending")))</f>
        <v/>
      </c>
      <c r="G703" s="15"/>
      <c r="H703" s="22" t="str">
        <f aca="false">IF(B703="","",IF(OR(I703=0,INDEX(Settings!$F$6:$F$65,MAX(I703,1))=""),"Uncategorised",INDEX(Settings!$F$6:$F$65,I703)))</f>
        <v/>
      </c>
      <c r="I703" s="22" t="str">
        <f aca="false">IF(B703="","",SUMPRODUCT(MAX((Settings!$E$6:$E$65&lt;&gt;"")*ISNUMBER(SEARCH(Settings!$E$6:$E$65,B703))*(ROW(Settings!$E$6:$E$65)-5))))</f>
        <v/>
      </c>
    </row>
    <row r="704" customFormat="false" ht="15" hidden="false" customHeight="false" outlineLevel="0" collapsed="false">
      <c r="A704" s="19"/>
      <c r="B704" s="15"/>
      <c r="C704" s="20"/>
      <c r="D704" s="21" t="str">
        <f aca="false">IF(B704="","",IF(E704&lt;&gt;"",E704,H704))</f>
        <v/>
      </c>
      <c r="E704" s="15"/>
      <c r="F704" s="21" t="str">
        <f aca="false">IF(D704="","",IF(COUNTIF(Settings!$A$6:$A$13,D704)&gt;0,"Income",IF(COUNTIF(Settings!$A$32:$A$34,D704)&gt;0,"Saving","Spending")))</f>
        <v/>
      </c>
      <c r="G704" s="15"/>
      <c r="H704" s="22" t="str">
        <f aca="false">IF(B704="","",IF(OR(I704=0,INDEX(Settings!$F$6:$F$65,MAX(I704,1))=""),"Uncategorised",INDEX(Settings!$F$6:$F$65,I704)))</f>
        <v/>
      </c>
      <c r="I704" s="22" t="str">
        <f aca="false">IF(B704="","",SUMPRODUCT(MAX((Settings!$E$6:$E$65&lt;&gt;"")*ISNUMBER(SEARCH(Settings!$E$6:$E$65,B704))*(ROW(Settings!$E$6:$E$65)-5))))</f>
        <v/>
      </c>
    </row>
    <row r="705" customFormat="false" ht="15" hidden="false" customHeight="false" outlineLevel="0" collapsed="false">
      <c r="A705" s="19"/>
      <c r="B705" s="15"/>
      <c r="C705" s="20"/>
      <c r="D705" s="21" t="str">
        <f aca="false">IF(B705="","",IF(E705&lt;&gt;"",E705,H705))</f>
        <v/>
      </c>
      <c r="E705" s="15"/>
      <c r="F705" s="21" t="str">
        <f aca="false">IF(D705="","",IF(COUNTIF(Settings!$A$6:$A$13,D705)&gt;0,"Income",IF(COUNTIF(Settings!$A$32:$A$34,D705)&gt;0,"Saving","Spending")))</f>
        <v/>
      </c>
      <c r="G705" s="15"/>
      <c r="H705" s="22" t="str">
        <f aca="false">IF(B705="","",IF(OR(I705=0,INDEX(Settings!$F$6:$F$65,MAX(I705,1))=""),"Uncategorised",INDEX(Settings!$F$6:$F$65,I705)))</f>
        <v/>
      </c>
      <c r="I705" s="22" t="str">
        <f aca="false">IF(B705="","",SUMPRODUCT(MAX((Settings!$E$6:$E$65&lt;&gt;"")*ISNUMBER(SEARCH(Settings!$E$6:$E$65,B705))*(ROW(Settings!$E$6:$E$65)-5))))</f>
        <v/>
      </c>
    </row>
    <row r="706" customFormat="false" ht="15" hidden="false" customHeight="false" outlineLevel="0" collapsed="false">
      <c r="A706" s="19"/>
      <c r="B706" s="15"/>
      <c r="C706" s="20"/>
      <c r="D706" s="21" t="str">
        <f aca="false">IF(B706="","",IF(E706&lt;&gt;"",E706,H706))</f>
        <v/>
      </c>
      <c r="E706" s="15"/>
      <c r="F706" s="21" t="str">
        <f aca="false">IF(D706="","",IF(COUNTIF(Settings!$A$6:$A$13,D706)&gt;0,"Income",IF(COUNTIF(Settings!$A$32:$A$34,D706)&gt;0,"Saving","Spending")))</f>
        <v/>
      </c>
      <c r="G706" s="15"/>
      <c r="H706" s="22" t="str">
        <f aca="false">IF(B706="","",IF(OR(I706=0,INDEX(Settings!$F$6:$F$65,MAX(I706,1))=""),"Uncategorised",INDEX(Settings!$F$6:$F$65,I706)))</f>
        <v/>
      </c>
      <c r="I706" s="22" t="str">
        <f aca="false">IF(B706="","",SUMPRODUCT(MAX((Settings!$E$6:$E$65&lt;&gt;"")*ISNUMBER(SEARCH(Settings!$E$6:$E$65,B706))*(ROW(Settings!$E$6:$E$65)-5))))</f>
        <v/>
      </c>
    </row>
    <row r="707" customFormat="false" ht="15" hidden="false" customHeight="false" outlineLevel="0" collapsed="false">
      <c r="A707" s="19"/>
      <c r="B707" s="15"/>
      <c r="C707" s="20"/>
      <c r="D707" s="21" t="str">
        <f aca="false">IF(B707="","",IF(E707&lt;&gt;"",E707,H707))</f>
        <v/>
      </c>
      <c r="E707" s="15"/>
      <c r="F707" s="21" t="str">
        <f aca="false">IF(D707="","",IF(COUNTIF(Settings!$A$6:$A$13,D707)&gt;0,"Income",IF(COUNTIF(Settings!$A$32:$A$34,D707)&gt;0,"Saving","Spending")))</f>
        <v/>
      </c>
      <c r="G707" s="15"/>
      <c r="H707" s="22" t="str">
        <f aca="false">IF(B707="","",IF(OR(I707=0,INDEX(Settings!$F$6:$F$65,MAX(I707,1))=""),"Uncategorised",INDEX(Settings!$F$6:$F$65,I707)))</f>
        <v/>
      </c>
      <c r="I707" s="22" t="str">
        <f aca="false">IF(B707="","",SUMPRODUCT(MAX((Settings!$E$6:$E$65&lt;&gt;"")*ISNUMBER(SEARCH(Settings!$E$6:$E$65,B707))*(ROW(Settings!$E$6:$E$65)-5))))</f>
        <v/>
      </c>
    </row>
    <row r="708" customFormat="false" ht="15" hidden="false" customHeight="false" outlineLevel="0" collapsed="false">
      <c r="A708" s="19"/>
      <c r="B708" s="15"/>
      <c r="C708" s="20"/>
      <c r="D708" s="21" t="str">
        <f aca="false">IF(B708="","",IF(E708&lt;&gt;"",E708,H708))</f>
        <v/>
      </c>
      <c r="E708" s="15"/>
      <c r="F708" s="21" t="str">
        <f aca="false">IF(D708="","",IF(COUNTIF(Settings!$A$6:$A$13,D708)&gt;0,"Income",IF(COUNTIF(Settings!$A$32:$A$34,D708)&gt;0,"Saving","Spending")))</f>
        <v/>
      </c>
      <c r="G708" s="15"/>
      <c r="H708" s="22" t="str">
        <f aca="false">IF(B708="","",IF(OR(I708=0,INDEX(Settings!$F$6:$F$65,MAX(I708,1))=""),"Uncategorised",INDEX(Settings!$F$6:$F$65,I708)))</f>
        <v/>
      </c>
      <c r="I708" s="22" t="str">
        <f aca="false">IF(B708="","",SUMPRODUCT(MAX((Settings!$E$6:$E$65&lt;&gt;"")*ISNUMBER(SEARCH(Settings!$E$6:$E$65,B708))*(ROW(Settings!$E$6:$E$65)-5))))</f>
        <v/>
      </c>
    </row>
    <row r="709" customFormat="false" ht="15" hidden="false" customHeight="false" outlineLevel="0" collapsed="false">
      <c r="A709" s="19"/>
      <c r="B709" s="15"/>
      <c r="C709" s="20"/>
      <c r="D709" s="21" t="str">
        <f aca="false">IF(B709="","",IF(E709&lt;&gt;"",E709,H709))</f>
        <v/>
      </c>
      <c r="E709" s="15"/>
      <c r="F709" s="21" t="str">
        <f aca="false">IF(D709="","",IF(COUNTIF(Settings!$A$6:$A$13,D709)&gt;0,"Income",IF(COUNTIF(Settings!$A$32:$A$34,D709)&gt;0,"Saving","Spending")))</f>
        <v/>
      </c>
      <c r="G709" s="15"/>
      <c r="H709" s="22" t="str">
        <f aca="false">IF(B709="","",IF(OR(I709=0,INDEX(Settings!$F$6:$F$65,MAX(I709,1))=""),"Uncategorised",INDEX(Settings!$F$6:$F$65,I709)))</f>
        <v/>
      </c>
      <c r="I709" s="22" t="str">
        <f aca="false">IF(B709="","",SUMPRODUCT(MAX((Settings!$E$6:$E$65&lt;&gt;"")*ISNUMBER(SEARCH(Settings!$E$6:$E$65,B709))*(ROW(Settings!$E$6:$E$65)-5))))</f>
        <v/>
      </c>
    </row>
    <row r="710" customFormat="false" ht="15" hidden="false" customHeight="false" outlineLevel="0" collapsed="false">
      <c r="A710" s="19"/>
      <c r="B710" s="15"/>
      <c r="C710" s="20"/>
      <c r="D710" s="21" t="str">
        <f aca="false">IF(B710="","",IF(E710&lt;&gt;"",E710,H710))</f>
        <v/>
      </c>
      <c r="E710" s="15"/>
      <c r="F710" s="21" t="str">
        <f aca="false">IF(D710="","",IF(COUNTIF(Settings!$A$6:$A$13,D710)&gt;0,"Income",IF(COUNTIF(Settings!$A$32:$A$34,D710)&gt;0,"Saving","Spending")))</f>
        <v/>
      </c>
      <c r="G710" s="15"/>
      <c r="H710" s="22" t="str">
        <f aca="false">IF(B710="","",IF(OR(I710=0,INDEX(Settings!$F$6:$F$65,MAX(I710,1))=""),"Uncategorised",INDEX(Settings!$F$6:$F$65,I710)))</f>
        <v/>
      </c>
      <c r="I710" s="22" t="str">
        <f aca="false">IF(B710="","",SUMPRODUCT(MAX((Settings!$E$6:$E$65&lt;&gt;"")*ISNUMBER(SEARCH(Settings!$E$6:$E$65,B710))*(ROW(Settings!$E$6:$E$65)-5))))</f>
        <v/>
      </c>
    </row>
    <row r="711" customFormat="false" ht="15" hidden="false" customHeight="false" outlineLevel="0" collapsed="false">
      <c r="A711" s="19"/>
      <c r="B711" s="15"/>
      <c r="C711" s="20"/>
      <c r="D711" s="21" t="str">
        <f aca="false">IF(B711="","",IF(E711&lt;&gt;"",E711,H711))</f>
        <v/>
      </c>
      <c r="E711" s="15"/>
      <c r="F711" s="21" t="str">
        <f aca="false">IF(D711="","",IF(COUNTIF(Settings!$A$6:$A$13,D711)&gt;0,"Income",IF(COUNTIF(Settings!$A$32:$A$34,D711)&gt;0,"Saving","Spending")))</f>
        <v/>
      </c>
      <c r="G711" s="15"/>
      <c r="H711" s="22" t="str">
        <f aca="false">IF(B711="","",IF(OR(I711=0,INDEX(Settings!$F$6:$F$65,MAX(I711,1))=""),"Uncategorised",INDEX(Settings!$F$6:$F$65,I711)))</f>
        <v/>
      </c>
      <c r="I711" s="22" t="str">
        <f aca="false">IF(B711="","",SUMPRODUCT(MAX((Settings!$E$6:$E$65&lt;&gt;"")*ISNUMBER(SEARCH(Settings!$E$6:$E$65,B711))*(ROW(Settings!$E$6:$E$65)-5))))</f>
        <v/>
      </c>
    </row>
    <row r="712" customFormat="false" ht="15" hidden="false" customHeight="false" outlineLevel="0" collapsed="false">
      <c r="A712" s="19"/>
      <c r="B712" s="15"/>
      <c r="C712" s="20"/>
      <c r="D712" s="21" t="str">
        <f aca="false">IF(B712="","",IF(E712&lt;&gt;"",E712,H712))</f>
        <v/>
      </c>
      <c r="E712" s="15"/>
      <c r="F712" s="21" t="str">
        <f aca="false">IF(D712="","",IF(COUNTIF(Settings!$A$6:$A$13,D712)&gt;0,"Income",IF(COUNTIF(Settings!$A$32:$A$34,D712)&gt;0,"Saving","Spending")))</f>
        <v/>
      </c>
      <c r="G712" s="15"/>
      <c r="H712" s="22" t="str">
        <f aca="false">IF(B712="","",IF(OR(I712=0,INDEX(Settings!$F$6:$F$65,MAX(I712,1))=""),"Uncategorised",INDEX(Settings!$F$6:$F$65,I712)))</f>
        <v/>
      </c>
      <c r="I712" s="22" t="str">
        <f aca="false">IF(B712="","",SUMPRODUCT(MAX((Settings!$E$6:$E$65&lt;&gt;"")*ISNUMBER(SEARCH(Settings!$E$6:$E$65,B712))*(ROW(Settings!$E$6:$E$65)-5))))</f>
        <v/>
      </c>
    </row>
    <row r="713" customFormat="false" ht="15" hidden="false" customHeight="false" outlineLevel="0" collapsed="false">
      <c r="A713" s="19"/>
      <c r="B713" s="15"/>
      <c r="C713" s="20"/>
      <c r="D713" s="21" t="str">
        <f aca="false">IF(B713="","",IF(E713&lt;&gt;"",E713,H713))</f>
        <v/>
      </c>
      <c r="E713" s="15"/>
      <c r="F713" s="21" t="str">
        <f aca="false">IF(D713="","",IF(COUNTIF(Settings!$A$6:$A$13,D713)&gt;0,"Income",IF(COUNTIF(Settings!$A$32:$A$34,D713)&gt;0,"Saving","Spending")))</f>
        <v/>
      </c>
      <c r="G713" s="15"/>
      <c r="H713" s="22" t="str">
        <f aca="false">IF(B713="","",IF(OR(I713=0,INDEX(Settings!$F$6:$F$65,MAX(I713,1))=""),"Uncategorised",INDEX(Settings!$F$6:$F$65,I713)))</f>
        <v/>
      </c>
      <c r="I713" s="22" t="str">
        <f aca="false">IF(B713="","",SUMPRODUCT(MAX((Settings!$E$6:$E$65&lt;&gt;"")*ISNUMBER(SEARCH(Settings!$E$6:$E$65,B713))*(ROW(Settings!$E$6:$E$65)-5))))</f>
        <v/>
      </c>
    </row>
    <row r="714" customFormat="false" ht="15" hidden="false" customHeight="false" outlineLevel="0" collapsed="false">
      <c r="A714" s="19"/>
      <c r="B714" s="15"/>
      <c r="C714" s="20"/>
      <c r="D714" s="21" t="str">
        <f aca="false">IF(B714="","",IF(E714&lt;&gt;"",E714,H714))</f>
        <v/>
      </c>
      <c r="E714" s="15"/>
      <c r="F714" s="21" t="str">
        <f aca="false">IF(D714="","",IF(COUNTIF(Settings!$A$6:$A$13,D714)&gt;0,"Income",IF(COUNTIF(Settings!$A$32:$A$34,D714)&gt;0,"Saving","Spending")))</f>
        <v/>
      </c>
      <c r="G714" s="15"/>
      <c r="H714" s="22" t="str">
        <f aca="false">IF(B714="","",IF(OR(I714=0,INDEX(Settings!$F$6:$F$65,MAX(I714,1))=""),"Uncategorised",INDEX(Settings!$F$6:$F$65,I714)))</f>
        <v/>
      </c>
      <c r="I714" s="22" t="str">
        <f aca="false">IF(B714="","",SUMPRODUCT(MAX((Settings!$E$6:$E$65&lt;&gt;"")*ISNUMBER(SEARCH(Settings!$E$6:$E$65,B714))*(ROW(Settings!$E$6:$E$65)-5))))</f>
        <v/>
      </c>
    </row>
    <row r="715" customFormat="false" ht="15" hidden="false" customHeight="false" outlineLevel="0" collapsed="false">
      <c r="A715" s="19"/>
      <c r="B715" s="15"/>
      <c r="C715" s="20"/>
      <c r="D715" s="21" t="str">
        <f aca="false">IF(B715="","",IF(E715&lt;&gt;"",E715,H715))</f>
        <v/>
      </c>
      <c r="E715" s="15"/>
      <c r="F715" s="21" t="str">
        <f aca="false">IF(D715="","",IF(COUNTIF(Settings!$A$6:$A$13,D715)&gt;0,"Income",IF(COUNTIF(Settings!$A$32:$A$34,D715)&gt;0,"Saving","Spending")))</f>
        <v/>
      </c>
      <c r="G715" s="15"/>
      <c r="H715" s="22" t="str">
        <f aca="false">IF(B715="","",IF(OR(I715=0,INDEX(Settings!$F$6:$F$65,MAX(I715,1))=""),"Uncategorised",INDEX(Settings!$F$6:$F$65,I715)))</f>
        <v/>
      </c>
      <c r="I715" s="22" t="str">
        <f aca="false">IF(B715="","",SUMPRODUCT(MAX((Settings!$E$6:$E$65&lt;&gt;"")*ISNUMBER(SEARCH(Settings!$E$6:$E$65,B715))*(ROW(Settings!$E$6:$E$65)-5))))</f>
        <v/>
      </c>
    </row>
    <row r="716" customFormat="false" ht="15" hidden="false" customHeight="false" outlineLevel="0" collapsed="false">
      <c r="A716" s="19"/>
      <c r="B716" s="15"/>
      <c r="C716" s="20"/>
      <c r="D716" s="21" t="str">
        <f aca="false">IF(B716="","",IF(E716&lt;&gt;"",E716,H716))</f>
        <v/>
      </c>
      <c r="E716" s="15"/>
      <c r="F716" s="21" t="str">
        <f aca="false">IF(D716="","",IF(COUNTIF(Settings!$A$6:$A$13,D716)&gt;0,"Income",IF(COUNTIF(Settings!$A$32:$A$34,D716)&gt;0,"Saving","Spending")))</f>
        <v/>
      </c>
      <c r="G716" s="15"/>
      <c r="H716" s="22" t="str">
        <f aca="false">IF(B716="","",IF(OR(I716=0,INDEX(Settings!$F$6:$F$65,MAX(I716,1))=""),"Uncategorised",INDEX(Settings!$F$6:$F$65,I716)))</f>
        <v/>
      </c>
      <c r="I716" s="22" t="str">
        <f aca="false">IF(B716="","",SUMPRODUCT(MAX((Settings!$E$6:$E$65&lt;&gt;"")*ISNUMBER(SEARCH(Settings!$E$6:$E$65,B716))*(ROW(Settings!$E$6:$E$65)-5))))</f>
        <v/>
      </c>
    </row>
    <row r="717" customFormat="false" ht="15" hidden="false" customHeight="false" outlineLevel="0" collapsed="false">
      <c r="A717" s="19"/>
      <c r="B717" s="15"/>
      <c r="C717" s="20"/>
      <c r="D717" s="21" t="str">
        <f aca="false">IF(B717="","",IF(E717&lt;&gt;"",E717,H717))</f>
        <v/>
      </c>
      <c r="E717" s="15"/>
      <c r="F717" s="21" t="str">
        <f aca="false">IF(D717="","",IF(COUNTIF(Settings!$A$6:$A$13,D717)&gt;0,"Income",IF(COUNTIF(Settings!$A$32:$A$34,D717)&gt;0,"Saving","Spending")))</f>
        <v/>
      </c>
      <c r="G717" s="15"/>
      <c r="H717" s="22" t="str">
        <f aca="false">IF(B717="","",IF(OR(I717=0,INDEX(Settings!$F$6:$F$65,MAX(I717,1))=""),"Uncategorised",INDEX(Settings!$F$6:$F$65,I717)))</f>
        <v/>
      </c>
      <c r="I717" s="22" t="str">
        <f aca="false">IF(B717="","",SUMPRODUCT(MAX((Settings!$E$6:$E$65&lt;&gt;"")*ISNUMBER(SEARCH(Settings!$E$6:$E$65,B717))*(ROW(Settings!$E$6:$E$65)-5))))</f>
        <v/>
      </c>
    </row>
    <row r="718" customFormat="false" ht="15" hidden="false" customHeight="false" outlineLevel="0" collapsed="false">
      <c r="A718" s="19"/>
      <c r="B718" s="15"/>
      <c r="C718" s="20"/>
      <c r="D718" s="21" t="str">
        <f aca="false">IF(B718="","",IF(E718&lt;&gt;"",E718,H718))</f>
        <v/>
      </c>
      <c r="E718" s="15"/>
      <c r="F718" s="21" t="str">
        <f aca="false">IF(D718="","",IF(COUNTIF(Settings!$A$6:$A$13,D718)&gt;0,"Income",IF(COUNTIF(Settings!$A$32:$A$34,D718)&gt;0,"Saving","Spending")))</f>
        <v/>
      </c>
      <c r="G718" s="15"/>
      <c r="H718" s="22" t="str">
        <f aca="false">IF(B718="","",IF(OR(I718=0,INDEX(Settings!$F$6:$F$65,MAX(I718,1))=""),"Uncategorised",INDEX(Settings!$F$6:$F$65,I718)))</f>
        <v/>
      </c>
      <c r="I718" s="22" t="str">
        <f aca="false">IF(B718="","",SUMPRODUCT(MAX((Settings!$E$6:$E$65&lt;&gt;"")*ISNUMBER(SEARCH(Settings!$E$6:$E$65,B718))*(ROW(Settings!$E$6:$E$65)-5))))</f>
        <v/>
      </c>
    </row>
    <row r="719" customFormat="false" ht="15" hidden="false" customHeight="false" outlineLevel="0" collapsed="false">
      <c r="A719" s="19"/>
      <c r="B719" s="15"/>
      <c r="C719" s="20"/>
      <c r="D719" s="21" t="str">
        <f aca="false">IF(B719="","",IF(E719&lt;&gt;"",E719,H719))</f>
        <v/>
      </c>
      <c r="E719" s="15"/>
      <c r="F719" s="21" t="str">
        <f aca="false">IF(D719="","",IF(COUNTIF(Settings!$A$6:$A$13,D719)&gt;0,"Income",IF(COUNTIF(Settings!$A$32:$A$34,D719)&gt;0,"Saving","Spending")))</f>
        <v/>
      </c>
      <c r="G719" s="15"/>
      <c r="H719" s="22" t="str">
        <f aca="false">IF(B719="","",IF(OR(I719=0,INDEX(Settings!$F$6:$F$65,MAX(I719,1))=""),"Uncategorised",INDEX(Settings!$F$6:$F$65,I719)))</f>
        <v/>
      </c>
      <c r="I719" s="22" t="str">
        <f aca="false">IF(B719="","",SUMPRODUCT(MAX((Settings!$E$6:$E$65&lt;&gt;"")*ISNUMBER(SEARCH(Settings!$E$6:$E$65,B719))*(ROW(Settings!$E$6:$E$65)-5))))</f>
        <v/>
      </c>
    </row>
    <row r="720" customFormat="false" ht="15" hidden="false" customHeight="false" outlineLevel="0" collapsed="false">
      <c r="A720" s="19"/>
      <c r="B720" s="15"/>
      <c r="C720" s="20"/>
      <c r="D720" s="21" t="str">
        <f aca="false">IF(B720="","",IF(E720&lt;&gt;"",E720,H720))</f>
        <v/>
      </c>
      <c r="E720" s="15"/>
      <c r="F720" s="21" t="str">
        <f aca="false">IF(D720="","",IF(COUNTIF(Settings!$A$6:$A$13,D720)&gt;0,"Income",IF(COUNTIF(Settings!$A$32:$A$34,D720)&gt;0,"Saving","Spending")))</f>
        <v/>
      </c>
      <c r="G720" s="15"/>
      <c r="H720" s="22" t="str">
        <f aca="false">IF(B720="","",IF(OR(I720=0,INDEX(Settings!$F$6:$F$65,MAX(I720,1))=""),"Uncategorised",INDEX(Settings!$F$6:$F$65,I720)))</f>
        <v/>
      </c>
      <c r="I720" s="22" t="str">
        <f aca="false">IF(B720="","",SUMPRODUCT(MAX((Settings!$E$6:$E$65&lt;&gt;"")*ISNUMBER(SEARCH(Settings!$E$6:$E$65,B720))*(ROW(Settings!$E$6:$E$65)-5))))</f>
        <v/>
      </c>
    </row>
    <row r="721" customFormat="false" ht="15" hidden="false" customHeight="false" outlineLevel="0" collapsed="false">
      <c r="A721" s="19"/>
      <c r="B721" s="15"/>
      <c r="C721" s="20"/>
      <c r="D721" s="21" t="str">
        <f aca="false">IF(B721="","",IF(E721&lt;&gt;"",E721,H721))</f>
        <v/>
      </c>
      <c r="E721" s="15"/>
      <c r="F721" s="21" t="str">
        <f aca="false">IF(D721="","",IF(COUNTIF(Settings!$A$6:$A$13,D721)&gt;0,"Income",IF(COUNTIF(Settings!$A$32:$A$34,D721)&gt;0,"Saving","Spending")))</f>
        <v/>
      </c>
      <c r="G721" s="15"/>
      <c r="H721" s="22" t="str">
        <f aca="false">IF(B721="","",IF(OR(I721=0,INDEX(Settings!$F$6:$F$65,MAX(I721,1))=""),"Uncategorised",INDEX(Settings!$F$6:$F$65,I721)))</f>
        <v/>
      </c>
      <c r="I721" s="22" t="str">
        <f aca="false">IF(B721="","",SUMPRODUCT(MAX((Settings!$E$6:$E$65&lt;&gt;"")*ISNUMBER(SEARCH(Settings!$E$6:$E$65,B721))*(ROW(Settings!$E$6:$E$65)-5))))</f>
        <v/>
      </c>
    </row>
    <row r="722" customFormat="false" ht="15" hidden="false" customHeight="false" outlineLevel="0" collapsed="false">
      <c r="A722" s="19"/>
      <c r="B722" s="15"/>
      <c r="C722" s="20"/>
      <c r="D722" s="21" t="str">
        <f aca="false">IF(B722="","",IF(E722&lt;&gt;"",E722,H722))</f>
        <v/>
      </c>
      <c r="E722" s="15"/>
      <c r="F722" s="21" t="str">
        <f aca="false">IF(D722="","",IF(COUNTIF(Settings!$A$6:$A$13,D722)&gt;0,"Income",IF(COUNTIF(Settings!$A$32:$A$34,D722)&gt;0,"Saving","Spending")))</f>
        <v/>
      </c>
      <c r="G722" s="15"/>
      <c r="H722" s="22" t="str">
        <f aca="false">IF(B722="","",IF(OR(I722=0,INDEX(Settings!$F$6:$F$65,MAX(I722,1))=""),"Uncategorised",INDEX(Settings!$F$6:$F$65,I722)))</f>
        <v/>
      </c>
      <c r="I722" s="22" t="str">
        <f aca="false">IF(B722="","",SUMPRODUCT(MAX((Settings!$E$6:$E$65&lt;&gt;"")*ISNUMBER(SEARCH(Settings!$E$6:$E$65,B722))*(ROW(Settings!$E$6:$E$65)-5))))</f>
        <v/>
      </c>
    </row>
    <row r="723" customFormat="false" ht="15" hidden="false" customHeight="false" outlineLevel="0" collapsed="false">
      <c r="A723" s="19"/>
      <c r="B723" s="15"/>
      <c r="C723" s="20"/>
      <c r="D723" s="21" t="str">
        <f aca="false">IF(B723="","",IF(E723&lt;&gt;"",E723,H723))</f>
        <v/>
      </c>
      <c r="E723" s="15"/>
      <c r="F723" s="21" t="str">
        <f aca="false">IF(D723="","",IF(COUNTIF(Settings!$A$6:$A$13,D723)&gt;0,"Income",IF(COUNTIF(Settings!$A$32:$A$34,D723)&gt;0,"Saving","Spending")))</f>
        <v/>
      </c>
      <c r="G723" s="15"/>
      <c r="H723" s="22" t="str">
        <f aca="false">IF(B723="","",IF(OR(I723=0,INDEX(Settings!$F$6:$F$65,MAX(I723,1))=""),"Uncategorised",INDEX(Settings!$F$6:$F$65,I723)))</f>
        <v/>
      </c>
      <c r="I723" s="22" t="str">
        <f aca="false">IF(B723="","",SUMPRODUCT(MAX((Settings!$E$6:$E$65&lt;&gt;"")*ISNUMBER(SEARCH(Settings!$E$6:$E$65,B723))*(ROW(Settings!$E$6:$E$65)-5))))</f>
        <v/>
      </c>
    </row>
    <row r="724" customFormat="false" ht="15" hidden="false" customHeight="false" outlineLevel="0" collapsed="false">
      <c r="A724" s="19"/>
      <c r="B724" s="15"/>
      <c r="C724" s="20"/>
      <c r="D724" s="21" t="str">
        <f aca="false">IF(B724="","",IF(E724&lt;&gt;"",E724,H724))</f>
        <v/>
      </c>
      <c r="E724" s="15"/>
      <c r="F724" s="21" t="str">
        <f aca="false">IF(D724="","",IF(COUNTIF(Settings!$A$6:$A$13,D724)&gt;0,"Income",IF(COUNTIF(Settings!$A$32:$A$34,D724)&gt;0,"Saving","Spending")))</f>
        <v/>
      </c>
      <c r="G724" s="15"/>
      <c r="H724" s="22" t="str">
        <f aca="false">IF(B724="","",IF(OR(I724=0,INDEX(Settings!$F$6:$F$65,MAX(I724,1))=""),"Uncategorised",INDEX(Settings!$F$6:$F$65,I724)))</f>
        <v/>
      </c>
      <c r="I724" s="22" t="str">
        <f aca="false">IF(B724="","",SUMPRODUCT(MAX((Settings!$E$6:$E$65&lt;&gt;"")*ISNUMBER(SEARCH(Settings!$E$6:$E$65,B724))*(ROW(Settings!$E$6:$E$65)-5))))</f>
        <v/>
      </c>
    </row>
    <row r="725" customFormat="false" ht="15" hidden="false" customHeight="false" outlineLevel="0" collapsed="false">
      <c r="A725" s="19"/>
      <c r="B725" s="15"/>
      <c r="C725" s="20"/>
      <c r="D725" s="21" t="str">
        <f aca="false">IF(B725="","",IF(E725&lt;&gt;"",E725,H725))</f>
        <v/>
      </c>
      <c r="E725" s="15"/>
      <c r="F725" s="21" t="str">
        <f aca="false">IF(D725="","",IF(COUNTIF(Settings!$A$6:$A$13,D725)&gt;0,"Income",IF(COUNTIF(Settings!$A$32:$A$34,D725)&gt;0,"Saving","Spending")))</f>
        <v/>
      </c>
      <c r="G725" s="15"/>
      <c r="H725" s="22" t="str">
        <f aca="false">IF(B725="","",IF(OR(I725=0,INDEX(Settings!$F$6:$F$65,MAX(I725,1))=""),"Uncategorised",INDEX(Settings!$F$6:$F$65,I725)))</f>
        <v/>
      </c>
      <c r="I725" s="22" t="str">
        <f aca="false">IF(B725="","",SUMPRODUCT(MAX((Settings!$E$6:$E$65&lt;&gt;"")*ISNUMBER(SEARCH(Settings!$E$6:$E$65,B725))*(ROW(Settings!$E$6:$E$65)-5))))</f>
        <v/>
      </c>
    </row>
    <row r="726" customFormat="false" ht="15" hidden="false" customHeight="false" outlineLevel="0" collapsed="false">
      <c r="A726" s="19"/>
      <c r="B726" s="15"/>
      <c r="C726" s="20"/>
      <c r="D726" s="21" t="str">
        <f aca="false">IF(B726="","",IF(E726&lt;&gt;"",E726,H726))</f>
        <v/>
      </c>
      <c r="E726" s="15"/>
      <c r="F726" s="21" t="str">
        <f aca="false">IF(D726="","",IF(COUNTIF(Settings!$A$6:$A$13,D726)&gt;0,"Income",IF(COUNTIF(Settings!$A$32:$A$34,D726)&gt;0,"Saving","Spending")))</f>
        <v/>
      </c>
      <c r="G726" s="15"/>
      <c r="H726" s="22" t="str">
        <f aca="false">IF(B726="","",IF(OR(I726=0,INDEX(Settings!$F$6:$F$65,MAX(I726,1))=""),"Uncategorised",INDEX(Settings!$F$6:$F$65,I726)))</f>
        <v/>
      </c>
      <c r="I726" s="22" t="str">
        <f aca="false">IF(B726="","",SUMPRODUCT(MAX((Settings!$E$6:$E$65&lt;&gt;"")*ISNUMBER(SEARCH(Settings!$E$6:$E$65,B726))*(ROW(Settings!$E$6:$E$65)-5))))</f>
        <v/>
      </c>
    </row>
    <row r="727" customFormat="false" ht="15" hidden="false" customHeight="false" outlineLevel="0" collapsed="false">
      <c r="A727" s="19"/>
      <c r="B727" s="15"/>
      <c r="C727" s="20"/>
      <c r="D727" s="21" t="str">
        <f aca="false">IF(B727="","",IF(E727&lt;&gt;"",E727,H727))</f>
        <v/>
      </c>
      <c r="E727" s="15"/>
      <c r="F727" s="21" t="str">
        <f aca="false">IF(D727="","",IF(COUNTIF(Settings!$A$6:$A$13,D727)&gt;0,"Income",IF(COUNTIF(Settings!$A$32:$A$34,D727)&gt;0,"Saving","Spending")))</f>
        <v/>
      </c>
      <c r="G727" s="15"/>
      <c r="H727" s="22" t="str">
        <f aca="false">IF(B727="","",IF(OR(I727=0,INDEX(Settings!$F$6:$F$65,MAX(I727,1))=""),"Uncategorised",INDEX(Settings!$F$6:$F$65,I727)))</f>
        <v/>
      </c>
      <c r="I727" s="22" t="str">
        <f aca="false">IF(B727="","",SUMPRODUCT(MAX((Settings!$E$6:$E$65&lt;&gt;"")*ISNUMBER(SEARCH(Settings!$E$6:$E$65,B727))*(ROW(Settings!$E$6:$E$65)-5))))</f>
        <v/>
      </c>
    </row>
    <row r="728" customFormat="false" ht="15" hidden="false" customHeight="false" outlineLevel="0" collapsed="false">
      <c r="A728" s="19"/>
      <c r="B728" s="15"/>
      <c r="C728" s="20"/>
      <c r="D728" s="21" t="str">
        <f aca="false">IF(B728="","",IF(E728&lt;&gt;"",E728,H728))</f>
        <v/>
      </c>
      <c r="E728" s="15"/>
      <c r="F728" s="21" t="str">
        <f aca="false">IF(D728="","",IF(COUNTIF(Settings!$A$6:$A$13,D728)&gt;0,"Income",IF(COUNTIF(Settings!$A$32:$A$34,D728)&gt;0,"Saving","Spending")))</f>
        <v/>
      </c>
      <c r="G728" s="15"/>
      <c r="H728" s="22" t="str">
        <f aca="false">IF(B728="","",IF(OR(I728=0,INDEX(Settings!$F$6:$F$65,MAX(I728,1))=""),"Uncategorised",INDEX(Settings!$F$6:$F$65,I728)))</f>
        <v/>
      </c>
      <c r="I728" s="22" t="str">
        <f aca="false">IF(B728="","",SUMPRODUCT(MAX((Settings!$E$6:$E$65&lt;&gt;"")*ISNUMBER(SEARCH(Settings!$E$6:$E$65,B728))*(ROW(Settings!$E$6:$E$65)-5))))</f>
        <v/>
      </c>
    </row>
    <row r="729" customFormat="false" ht="15" hidden="false" customHeight="false" outlineLevel="0" collapsed="false">
      <c r="A729" s="19"/>
      <c r="B729" s="15"/>
      <c r="C729" s="20"/>
      <c r="D729" s="21" t="str">
        <f aca="false">IF(B729="","",IF(E729&lt;&gt;"",E729,H729))</f>
        <v/>
      </c>
      <c r="E729" s="15"/>
      <c r="F729" s="21" t="str">
        <f aca="false">IF(D729="","",IF(COUNTIF(Settings!$A$6:$A$13,D729)&gt;0,"Income",IF(COUNTIF(Settings!$A$32:$A$34,D729)&gt;0,"Saving","Spending")))</f>
        <v/>
      </c>
      <c r="G729" s="15"/>
      <c r="H729" s="22" t="str">
        <f aca="false">IF(B729="","",IF(OR(I729=0,INDEX(Settings!$F$6:$F$65,MAX(I729,1))=""),"Uncategorised",INDEX(Settings!$F$6:$F$65,I729)))</f>
        <v/>
      </c>
      <c r="I729" s="22" t="str">
        <f aca="false">IF(B729="","",SUMPRODUCT(MAX((Settings!$E$6:$E$65&lt;&gt;"")*ISNUMBER(SEARCH(Settings!$E$6:$E$65,B729))*(ROW(Settings!$E$6:$E$65)-5))))</f>
        <v/>
      </c>
    </row>
    <row r="730" customFormat="false" ht="15" hidden="false" customHeight="false" outlineLevel="0" collapsed="false">
      <c r="A730" s="19"/>
      <c r="B730" s="15"/>
      <c r="C730" s="20"/>
      <c r="D730" s="21" t="str">
        <f aca="false">IF(B730="","",IF(E730&lt;&gt;"",E730,H730))</f>
        <v/>
      </c>
      <c r="E730" s="15"/>
      <c r="F730" s="21" t="str">
        <f aca="false">IF(D730="","",IF(COUNTIF(Settings!$A$6:$A$13,D730)&gt;0,"Income",IF(COUNTIF(Settings!$A$32:$A$34,D730)&gt;0,"Saving","Spending")))</f>
        <v/>
      </c>
      <c r="G730" s="15"/>
      <c r="H730" s="22" t="str">
        <f aca="false">IF(B730="","",IF(OR(I730=0,INDEX(Settings!$F$6:$F$65,MAX(I730,1))=""),"Uncategorised",INDEX(Settings!$F$6:$F$65,I730)))</f>
        <v/>
      </c>
      <c r="I730" s="22" t="str">
        <f aca="false">IF(B730="","",SUMPRODUCT(MAX((Settings!$E$6:$E$65&lt;&gt;"")*ISNUMBER(SEARCH(Settings!$E$6:$E$65,B730))*(ROW(Settings!$E$6:$E$65)-5))))</f>
        <v/>
      </c>
    </row>
    <row r="731" customFormat="false" ht="15" hidden="false" customHeight="false" outlineLevel="0" collapsed="false">
      <c r="A731" s="19"/>
      <c r="B731" s="15"/>
      <c r="C731" s="20"/>
      <c r="D731" s="21" t="str">
        <f aca="false">IF(B731="","",IF(E731&lt;&gt;"",E731,H731))</f>
        <v/>
      </c>
      <c r="E731" s="15"/>
      <c r="F731" s="21" t="str">
        <f aca="false">IF(D731="","",IF(COUNTIF(Settings!$A$6:$A$13,D731)&gt;0,"Income",IF(COUNTIF(Settings!$A$32:$A$34,D731)&gt;0,"Saving","Spending")))</f>
        <v/>
      </c>
      <c r="G731" s="15"/>
      <c r="H731" s="22" t="str">
        <f aca="false">IF(B731="","",IF(OR(I731=0,INDEX(Settings!$F$6:$F$65,MAX(I731,1))=""),"Uncategorised",INDEX(Settings!$F$6:$F$65,I731)))</f>
        <v/>
      </c>
      <c r="I731" s="22" t="str">
        <f aca="false">IF(B731="","",SUMPRODUCT(MAX((Settings!$E$6:$E$65&lt;&gt;"")*ISNUMBER(SEARCH(Settings!$E$6:$E$65,B731))*(ROW(Settings!$E$6:$E$65)-5))))</f>
        <v/>
      </c>
    </row>
    <row r="732" customFormat="false" ht="15" hidden="false" customHeight="false" outlineLevel="0" collapsed="false">
      <c r="A732" s="19"/>
      <c r="B732" s="15"/>
      <c r="C732" s="20"/>
      <c r="D732" s="21" t="str">
        <f aca="false">IF(B732="","",IF(E732&lt;&gt;"",E732,H732))</f>
        <v/>
      </c>
      <c r="E732" s="15"/>
      <c r="F732" s="21" t="str">
        <f aca="false">IF(D732="","",IF(COUNTIF(Settings!$A$6:$A$13,D732)&gt;0,"Income",IF(COUNTIF(Settings!$A$32:$A$34,D732)&gt;0,"Saving","Spending")))</f>
        <v/>
      </c>
      <c r="G732" s="15"/>
      <c r="H732" s="22" t="str">
        <f aca="false">IF(B732="","",IF(OR(I732=0,INDEX(Settings!$F$6:$F$65,MAX(I732,1))=""),"Uncategorised",INDEX(Settings!$F$6:$F$65,I732)))</f>
        <v/>
      </c>
      <c r="I732" s="22" t="str">
        <f aca="false">IF(B732="","",SUMPRODUCT(MAX((Settings!$E$6:$E$65&lt;&gt;"")*ISNUMBER(SEARCH(Settings!$E$6:$E$65,B732))*(ROW(Settings!$E$6:$E$65)-5))))</f>
        <v/>
      </c>
    </row>
    <row r="733" customFormat="false" ht="15" hidden="false" customHeight="false" outlineLevel="0" collapsed="false">
      <c r="A733" s="19"/>
      <c r="B733" s="15"/>
      <c r="C733" s="20"/>
      <c r="D733" s="21" t="str">
        <f aca="false">IF(B733="","",IF(E733&lt;&gt;"",E733,H733))</f>
        <v/>
      </c>
      <c r="E733" s="15"/>
      <c r="F733" s="21" t="str">
        <f aca="false">IF(D733="","",IF(COUNTIF(Settings!$A$6:$A$13,D733)&gt;0,"Income",IF(COUNTIF(Settings!$A$32:$A$34,D733)&gt;0,"Saving","Spending")))</f>
        <v/>
      </c>
      <c r="G733" s="15"/>
      <c r="H733" s="22" t="str">
        <f aca="false">IF(B733="","",IF(OR(I733=0,INDEX(Settings!$F$6:$F$65,MAX(I733,1))=""),"Uncategorised",INDEX(Settings!$F$6:$F$65,I733)))</f>
        <v/>
      </c>
      <c r="I733" s="22" t="str">
        <f aca="false">IF(B733="","",SUMPRODUCT(MAX((Settings!$E$6:$E$65&lt;&gt;"")*ISNUMBER(SEARCH(Settings!$E$6:$E$65,B733))*(ROW(Settings!$E$6:$E$65)-5))))</f>
        <v/>
      </c>
    </row>
    <row r="734" customFormat="false" ht="15" hidden="false" customHeight="false" outlineLevel="0" collapsed="false">
      <c r="A734" s="19"/>
      <c r="B734" s="15"/>
      <c r="C734" s="20"/>
      <c r="D734" s="21" t="str">
        <f aca="false">IF(B734="","",IF(E734&lt;&gt;"",E734,H734))</f>
        <v/>
      </c>
      <c r="E734" s="15"/>
      <c r="F734" s="21" t="str">
        <f aca="false">IF(D734="","",IF(COUNTIF(Settings!$A$6:$A$13,D734)&gt;0,"Income",IF(COUNTIF(Settings!$A$32:$A$34,D734)&gt;0,"Saving","Spending")))</f>
        <v/>
      </c>
      <c r="G734" s="15"/>
      <c r="H734" s="22" t="str">
        <f aca="false">IF(B734="","",IF(OR(I734=0,INDEX(Settings!$F$6:$F$65,MAX(I734,1))=""),"Uncategorised",INDEX(Settings!$F$6:$F$65,I734)))</f>
        <v/>
      </c>
      <c r="I734" s="22" t="str">
        <f aca="false">IF(B734="","",SUMPRODUCT(MAX((Settings!$E$6:$E$65&lt;&gt;"")*ISNUMBER(SEARCH(Settings!$E$6:$E$65,B734))*(ROW(Settings!$E$6:$E$65)-5))))</f>
        <v/>
      </c>
    </row>
    <row r="735" customFormat="false" ht="15" hidden="false" customHeight="false" outlineLevel="0" collapsed="false">
      <c r="A735" s="19"/>
      <c r="B735" s="15"/>
      <c r="C735" s="20"/>
      <c r="D735" s="21" t="str">
        <f aca="false">IF(B735="","",IF(E735&lt;&gt;"",E735,H735))</f>
        <v/>
      </c>
      <c r="E735" s="15"/>
      <c r="F735" s="21" t="str">
        <f aca="false">IF(D735="","",IF(COUNTIF(Settings!$A$6:$A$13,D735)&gt;0,"Income",IF(COUNTIF(Settings!$A$32:$A$34,D735)&gt;0,"Saving","Spending")))</f>
        <v/>
      </c>
      <c r="G735" s="15"/>
      <c r="H735" s="22" t="str">
        <f aca="false">IF(B735="","",IF(OR(I735=0,INDEX(Settings!$F$6:$F$65,MAX(I735,1))=""),"Uncategorised",INDEX(Settings!$F$6:$F$65,I735)))</f>
        <v/>
      </c>
      <c r="I735" s="22" t="str">
        <f aca="false">IF(B735="","",SUMPRODUCT(MAX((Settings!$E$6:$E$65&lt;&gt;"")*ISNUMBER(SEARCH(Settings!$E$6:$E$65,B735))*(ROW(Settings!$E$6:$E$65)-5))))</f>
        <v/>
      </c>
    </row>
    <row r="736" customFormat="false" ht="15" hidden="false" customHeight="false" outlineLevel="0" collapsed="false">
      <c r="A736" s="19"/>
      <c r="B736" s="15"/>
      <c r="C736" s="20"/>
      <c r="D736" s="21" t="str">
        <f aca="false">IF(B736="","",IF(E736&lt;&gt;"",E736,H736))</f>
        <v/>
      </c>
      <c r="E736" s="15"/>
      <c r="F736" s="21" t="str">
        <f aca="false">IF(D736="","",IF(COUNTIF(Settings!$A$6:$A$13,D736)&gt;0,"Income",IF(COUNTIF(Settings!$A$32:$A$34,D736)&gt;0,"Saving","Spending")))</f>
        <v/>
      </c>
      <c r="G736" s="15"/>
      <c r="H736" s="22" t="str">
        <f aca="false">IF(B736="","",IF(OR(I736=0,INDEX(Settings!$F$6:$F$65,MAX(I736,1))=""),"Uncategorised",INDEX(Settings!$F$6:$F$65,I736)))</f>
        <v/>
      </c>
      <c r="I736" s="22" t="str">
        <f aca="false">IF(B736="","",SUMPRODUCT(MAX((Settings!$E$6:$E$65&lt;&gt;"")*ISNUMBER(SEARCH(Settings!$E$6:$E$65,B736))*(ROW(Settings!$E$6:$E$65)-5))))</f>
        <v/>
      </c>
    </row>
    <row r="737" customFormat="false" ht="15" hidden="false" customHeight="false" outlineLevel="0" collapsed="false">
      <c r="A737" s="19"/>
      <c r="B737" s="15"/>
      <c r="C737" s="20"/>
      <c r="D737" s="21" t="str">
        <f aca="false">IF(B737="","",IF(E737&lt;&gt;"",E737,H737))</f>
        <v/>
      </c>
      <c r="E737" s="15"/>
      <c r="F737" s="21" t="str">
        <f aca="false">IF(D737="","",IF(COUNTIF(Settings!$A$6:$A$13,D737)&gt;0,"Income",IF(COUNTIF(Settings!$A$32:$A$34,D737)&gt;0,"Saving","Spending")))</f>
        <v/>
      </c>
      <c r="G737" s="15"/>
      <c r="H737" s="22" t="str">
        <f aca="false">IF(B737="","",IF(OR(I737=0,INDEX(Settings!$F$6:$F$65,MAX(I737,1))=""),"Uncategorised",INDEX(Settings!$F$6:$F$65,I737)))</f>
        <v/>
      </c>
      <c r="I737" s="22" t="str">
        <f aca="false">IF(B737="","",SUMPRODUCT(MAX((Settings!$E$6:$E$65&lt;&gt;"")*ISNUMBER(SEARCH(Settings!$E$6:$E$65,B737))*(ROW(Settings!$E$6:$E$65)-5))))</f>
        <v/>
      </c>
    </row>
    <row r="738" customFormat="false" ht="15" hidden="false" customHeight="false" outlineLevel="0" collapsed="false">
      <c r="A738" s="19"/>
      <c r="B738" s="15"/>
      <c r="C738" s="20"/>
      <c r="D738" s="21" t="str">
        <f aca="false">IF(B738="","",IF(E738&lt;&gt;"",E738,H738))</f>
        <v/>
      </c>
      <c r="E738" s="15"/>
      <c r="F738" s="21" t="str">
        <f aca="false">IF(D738="","",IF(COUNTIF(Settings!$A$6:$A$13,D738)&gt;0,"Income",IF(COUNTIF(Settings!$A$32:$A$34,D738)&gt;0,"Saving","Spending")))</f>
        <v/>
      </c>
      <c r="G738" s="15"/>
      <c r="H738" s="22" t="str">
        <f aca="false">IF(B738="","",IF(OR(I738=0,INDEX(Settings!$F$6:$F$65,MAX(I738,1))=""),"Uncategorised",INDEX(Settings!$F$6:$F$65,I738)))</f>
        <v/>
      </c>
      <c r="I738" s="22" t="str">
        <f aca="false">IF(B738="","",SUMPRODUCT(MAX((Settings!$E$6:$E$65&lt;&gt;"")*ISNUMBER(SEARCH(Settings!$E$6:$E$65,B738))*(ROW(Settings!$E$6:$E$65)-5))))</f>
        <v/>
      </c>
    </row>
    <row r="739" customFormat="false" ht="15" hidden="false" customHeight="false" outlineLevel="0" collapsed="false">
      <c r="A739" s="19"/>
      <c r="B739" s="15"/>
      <c r="C739" s="20"/>
      <c r="D739" s="21" t="str">
        <f aca="false">IF(B739="","",IF(E739&lt;&gt;"",E739,H739))</f>
        <v/>
      </c>
      <c r="E739" s="15"/>
      <c r="F739" s="21" t="str">
        <f aca="false">IF(D739="","",IF(COUNTIF(Settings!$A$6:$A$13,D739)&gt;0,"Income",IF(COUNTIF(Settings!$A$32:$A$34,D739)&gt;0,"Saving","Spending")))</f>
        <v/>
      </c>
      <c r="G739" s="15"/>
      <c r="H739" s="22" t="str">
        <f aca="false">IF(B739="","",IF(OR(I739=0,INDEX(Settings!$F$6:$F$65,MAX(I739,1))=""),"Uncategorised",INDEX(Settings!$F$6:$F$65,I739)))</f>
        <v/>
      </c>
      <c r="I739" s="22" t="str">
        <f aca="false">IF(B739="","",SUMPRODUCT(MAX((Settings!$E$6:$E$65&lt;&gt;"")*ISNUMBER(SEARCH(Settings!$E$6:$E$65,B739))*(ROW(Settings!$E$6:$E$65)-5))))</f>
        <v/>
      </c>
    </row>
    <row r="740" customFormat="false" ht="15" hidden="false" customHeight="false" outlineLevel="0" collapsed="false">
      <c r="A740" s="19"/>
      <c r="B740" s="15"/>
      <c r="C740" s="20"/>
      <c r="D740" s="21" t="str">
        <f aca="false">IF(B740="","",IF(E740&lt;&gt;"",E740,H740))</f>
        <v/>
      </c>
      <c r="E740" s="15"/>
      <c r="F740" s="21" t="str">
        <f aca="false">IF(D740="","",IF(COUNTIF(Settings!$A$6:$A$13,D740)&gt;0,"Income",IF(COUNTIF(Settings!$A$32:$A$34,D740)&gt;0,"Saving","Spending")))</f>
        <v/>
      </c>
      <c r="G740" s="15"/>
      <c r="H740" s="22" t="str">
        <f aca="false">IF(B740="","",IF(OR(I740=0,INDEX(Settings!$F$6:$F$65,MAX(I740,1))=""),"Uncategorised",INDEX(Settings!$F$6:$F$65,I740)))</f>
        <v/>
      </c>
      <c r="I740" s="22" t="str">
        <f aca="false">IF(B740="","",SUMPRODUCT(MAX((Settings!$E$6:$E$65&lt;&gt;"")*ISNUMBER(SEARCH(Settings!$E$6:$E$65,B740))*(ROW(Settings!$E$6:$E$65)-5))))</f>
        <v/>
      </c>
    </row>
    <row r="741" customFormat="false" ht="15" hidden="false" customHeight="false" outlineLevel="0" collapsed="false">
      <c r="A741" s="19"/>
      <c r="B741" s="15"/>
      <c r="C741" s="20"/>
      <c r="D741" s="21" t="str">
        <f aca="false">IF(B741="","",IF(E741&lt;&gt;"",E741,H741))</f>
        <v/>
      </c>
      <c r="E741" s="15"/>
      <c r="F741" s="21" t="str">
        <f aca="false">IF(D741="","",IF(COUNTIF(Settings!$A$6:$A$13,D741)&gt;0,"Income",IF(COUNTIF(Settings!$A$32:$A$34,D741)&gt;0,"Saving","Spending")))</f>
        <v/>
      </c>
      <c r="G741" s="15"/>
      <c r="H741" s="22" t="str">
        <f aca="false">IF(B741="","",IF(OR(I741=0,INDEX(Settings!$F$6:$F$65,MAX(I741,1))=""),"Uncategorised",INDEX(Settings!$F$6:$F$65,I741)))</f>
        <v/>
      </c>
      <c r="I741" s="22" t="str">
        <f aca="false">IF(B741="","",SUMPRODUCT(MAX((Settings!$E$6:$E$65&lt;&gt;"")*ISNUMBER(SEARCH(Settings!$E$6:$E$65,B741))*(ROW(Settings!$E$6:$E$65)-5))))</f>
        <v/>
      </c>
    </row>
    <row r="742" customFormat="false" ht="15" hidden="false" customHeight="false" outlineLevel="0" collapsed="false">
      <c r="A742" s="19"/>
      <c r="B742" s="15"/>
      <c r="C742" s="20"/>
      <c r="D742" s="21" t="str">
        <f aca="false">IF(B742="","",IF(E742&lt;&gt;"",E742,H742))</f>
        <v/>
      </c>
      <c r="E742" s="15"/>
      <c r="F742" s="21" t="str">
        <f aca="false">IF(D742="","",IF(COUNTIF(Settings!$A$6:$A$13,D742)&gt;0,"Income",IF(COUNTIF(Settings!$A$32:$A$34,D742)&gt;0,"Saving","Spending")))</f>
        <v/>
      </c>
      <c r="G742" s="15"/>
      <c r="H742" s="22" t="str">
        <f aca="false">IF(B742="","",IF(OR(I742=0,INDEX(Settings!$F$6:$F$65,MAX(I742,1))=""),"Uncategorised",INDEX(Settings!$F$6:$F$65,I742)))</f>
        <v/>
      </c>
      <c r="I742" s="22" t="str">
        <f aca="false">IF(B742="","",SUMPRODUCT(MAX((Settings!$E$6:$E$65&lt;&gt;"")*ISNUMBER(SEARCH(Settings!$E$6:$E$65,B742))*(ROW(Settings!$E$6:$E$65)-5))))</f>
        <v/>
      </c>
    </row>
    <row r="743" customFormat="false" ht="15" hidden="false" customHeight="false" outlineLevel="0" collapsed="false">
      <c r="A743" s="19"/>
      <c r="B743" s="15"/>
      <c r="C743" s="20"/>
      <c r="D743" s="21" t="str">
        <f aca="false">IF(B743="","",IF(E743&lt;&gt;"",E743,H743))</f>
        <v/>
      </c>
      <c r="E743" s="15"/>
      <c r="F743" s="21" t="str">
        <f aca="false">IF(D743="","",IF(COUNTIF(Settings!$A$6:$A$13,D743)&gt;0,"Income",IF(COUNTIF(Settings!$A$32:$A$34,D743)&gt;0,"Saving","Spending")))</f>
        <v/>
      </c>
      <c r="G743" s="15"/>
      <c r="H743" s="22" t="str">
        <f aca="false">IF(B743="","",IF(OR(I743=0,INDEX(Settings!$F$6:$F$65,MAX(I743,1))=""),"Uncategorised",INDEX(Settings!$F$6:$F$65,I743)))</f>
        <v/>
      </c>
      <c r="I743" s="22" t="str">
        <f aca="false">IF(B743="","",SUMPRODUCT(MAX((Settings!$E$6:$E$65&lt;&gt;"")*ISNUMBER(SEARCH(Settings!$E$6:$E$65,B743))*(ROW(Settings!$E$6:$E$65)-5))))</f>
        <v/>
      </c>
    </row>
    <row r="744" customFormat="false" ht="15" hidden="false" customHeight="false" outlineLevel="0" collapsed="false">
      <c r="A744" s="19"/>
      <c r="B744" s="15"/>
      <c r="C744" s="20"/>
      <c r="D744" s="21" t="str">
        <f aca="false">IF(B744="","",IF(E744&lt;&gt;"",E744,H744))</f>
        <v/>
      </c>
      <c r="E744" s="15"/>
      <c r="F744" s="21" t="str">
        <f aca="false">IF(D744="","",IF(COUNTIF(Settings!$A$6:$A$13,D744)&gt;0,"Income",IF(COUNTIF(Settings!$A$32:$A$34,D744)&gt;0,"Saving","Spending")))</f>
        <v/>
      </c>
      <c r="G744" s="15"/>
      <c r="H744" s="22" t="str">
        <f aca="false">IF(B744="","",IF(OR(I744=0,INDEX(Settings!$F$6:$F$65,MAX(I744,1))=""),"Uncategorised",INDEX(Settings!$F$6:$F$65,I744)))</f>
        <v/>
      </c>
      <c r="I744" s="22" t="str">
        <f aca="false">IF(B744="","",SUMPRODUCT(MAX((Settings!$E$6:$E$65&lt;&gt;"")*ISNUMBER(SEARCH(Settings!$E$6:$E$65,B744))*(ROW(Settings!$E$6:$E$65)-5))))</f>
        <v/>
      </c>
    </row>
    <row r="745" customFormat="false" ht="15" hidden="false" customHeight="false" outlineLevel="0" collapsed="false">
      <c r="A745" s="19"/>
      <c r="B745" s="15"/>
      <c r="C745" s="20"/>
      <c r="D745" s="21" t="str">
        <f aca="false">IF(B745="","",IF(E745&lt;&gt;"",E745,H745))</f>
        <v/>
      </c>
      <c r="E745" s="15"/>
      <c r="F745" s="21" t="str">
        <f aca="false">IF(D745="","",IF(COUNTIF(Settings!$A$6:$A$13,D745)&gt;0,"Income",IF(COUNTIF(Settings!$A$32:$A$34,D745)&gt;0,"Saving","Spending")))</f>
        <v/>
      </c>
      <c r="G745" s="15"/>
      <c r="H745" s="22" t="str">
        <f aca="false">IF(B745="","",IF(OR(I745=0,INDEX(Settings!$F$6:$F$65,MAX(I745,1))=""),"Uncategorised",INDEX(Settings!$F$6:$F$65,I745)))</f>
        <v/>
      </c>
      <c r="I745" s="22" t="str">
        <f aca="false">IF(B745="","",SUMPRODUCT(MAX((Settings!$E$6:$E$65&lt;&gt;"")*ISNUMBER(SEARCH(Settings!$E$6:$E$65,B745))*(ROW(Settings!$E$6:$E$65)-5))))</f>
        <v/>
      </c>
    </row>
    <row r="746" customFormat="false" ht="15" hidden="false" customHeight="false" outlineLevel="0" collapsed="false">
      <c r="A746" s="19"/>
      <c r="B746" s="15"/>
      <c r="C746" s="20"/>
      <c r="D746" s="21" t="str">
        <f aca="false">IF(B746="","",IF(E746&lt;&gt;"",E746,H746))</f>
        <v/>
      </c>
      <c r="E746" s="15"/>
      <c r="F746" s="21" t="str">
        <f aca="false">IF(D746="","",IF(COUNTIF(Settings!$A$6:$A$13,D746)&gt;0,"Income",IF(COUNTIF(Settings!$A$32:$A$34,D746)&gt;0,"Saving","Spending")))</f>
        <v/>
      </c>
      <c r="G746" s="15"/>
      <c r="H746" s="22" t="str">
        <f aca="false">IF(B746="","",IF(OR(I746=0,INDEX(Settings!$F$6:$F$65,MAX(I746,1))=""),"Uncategorised",INDEX(Settings!$F$6:$F$65,I746)))</f>
        <v/>
      </c>
      <c r="I746" s="22" t="str">
        <f aca="false">IF(B746="","",SUMPRODUCT(MAX((Settings!$E$6:$E$65&lt;&gt;"")*ISNUMBER(SEARCH(Settings!$E$6:$E$65,B746))*(ROW(Settings!$E$6:$E$65)-5))))</f>
        <v/>
      </c>
    </row>
    <row r="747" customFormat="false" ht="15" hidden="false" customHeight="false" outlineLevel="0" collapsed="false">
      <c r="A747" s="19"/>
      <c r="B747" s="15"/>
      <c r="C747" s="20"/>
      <c r="D747" s="21" t="str">
        <f aca="false">IF(B747="","",IF(E747&lt;&gt;"",E747,H747))</f>
        <v/>
      </c>
      <c r="E747" s="15"/>
      <c r="F747" s="21" t="str">
        <f aca="false">IF(D747="","",IF(COUNTIF(Settings!$A$6:$A$13,D747)&gt;0,"Income",IF(COUNTIF(Settings!$A$32:$A$34,D747)&gt;0,"Saving","Spending")))</f>
        <v/>
      </c>
      <c r="G747" s="15"/>
      <c r="H747" s="22" t="str">
        <f aca="false">IF(B747="","",IF(OR(I747=0,INDEX(Settings!$F$6:$F$65,MAX(I747,1))=""),"Uncategorised",INDEX(Settings!$F$6:$F$65,I747)))</f>
        <v/>
      </c>
      <c r="I747" s="22" t="str">
        <f aca="false">IF(B747="","",SUMPRODUCT(MAX((Settings!$E$6:$E$65&lt;&gt;"")*ISNUMBER(SEARCH(Settings!$E$6:$E$65,B747))*(ROW(Settings!$E$6:$E$65)-5))))</f>
        <v/>
      </c>
    </row>
    <row r="748" customFormat="false" ht="15" hidden="false" customHeight="false" outlineLevel="0" collapsed="false">
      <c r="A748" s="19"/>
      <c r="B748" s="15"/>
      <c r="C748" s="20"/>
      <c r="D748" s="21" t="str">
        <f aca="false">IF(B748="","",IF(E748&lt;&gt;"",E748,H748))</f>
        <v/>
      </c>
      <c r="E748" s="15"/>
      <c r="F748" s="21" t="str">
        <f aca="false">IF(D748="","",IF(COUNTIF(Settings!$A$6:$A$13,D748)&gt;0,"Income",IF(COUNTIF(Settings!$A$32:$A$34,D748)&gt;0,"Saving","Spending")))</f>
        <v/>
      </c>
      <c r="G748" s="15"/>
      <c r="H748" s="22" t="str">
        <f aca="false">IF(B748="","",IF(OR(I748=0,INDEX(Settings!$F$6:$F$65,MAX(I748,1))=""),"Uncategorised",INDEX(Settings!$F$6:$F$65,I748)))</f>
        <v/>
      </c>
      <c r="I748" s="22" t="str">
        <f aca="false">IF(B748="","",SUMPRODUCT(MAX((Settings!$E$6:$E$65&lt;&gt;"")*ISNUMBER(SEARCH(Settings!$E$6:$E$65,B748))*(ROW(Settings!$E$6:$E$65)-5))))</f>
        <v/>
      </c>
    </row>
    <row r="749" customFormat="false" ht="15" hidden="false" customHeight="false" outlineLevel="0" collapsed="false">
      <c r="A749" s="19"/>
      <c r="B749" s="15"/>
      <c r="C749" s="20"/>
      <c r="D749" s="21" t="str">
        <f aca="false">IF(B749="","",IF(E749&lt;&gt;"",E749,H749))</f>
        <v/>
      </c>
      <c r="E749" s="15"/>
      <c r="F749" s="21" t="str">
        <f aca="false">IF(D749="","",IF(COUNTIF(Settings!$A$6:$A$13,D749)&gt;0,"Income",IF(COUNTIF(Settings!$A$32:$A$34,D749)&gt;0,"Saving","Spending")))</f>
        <v/>
      </c>
      <c r="G749" s="15"/>
      <c r="H749" s="22" t="str">
        <f aca="false">IF(B749="","",IF(OR(I749=0,INDEX(Settings!$F$6:$F$65,MAX(I749,1))=""),"Uncategorised",INDEX(Settings!$F$6:$F$65,I749)))</f>
        <v/>
      </c>
      <c r="I749" s="22" t="str">
        <f aca="false">IF(B749="","",SUMPRODUCT(MAX((Settings!$E$6:$E$65&lt;&gt;"")*ISNUMBER(SEARCH(Settings!$E$6:$E$65,B749))*(ROW(Settings!$E$6:$E$65)-5))))</f>
        <v/>
      </c>
    </row>
    <row r="750" customFormat="false" ht="15" hidden="false" customHeight="false" outlineLevel="0" collapsed="false">
      <c r="A750" s="19"/>
      <c r="B750" s="15"/>
      <c r="C750" s="20"/>
      <c r="D750" s="21" t="str">
        <f aca="false">IF(B750="","",IF(E750&lt;&gt;"",E750,H750))</f>
        <v/>
      </c>
      <c r="E750" s="15"/>
      <c r="F750" s="21" t="str">
        <f aca="false">IF(D750="","",IF(COUNTIF(Settings!$A$6:$A$13,D750)&gt;0,"Income",IF(COUNTIF(Settings!$A$32:$A$34,D750)&gt;0,"Saving","Spending")))</f>
        <v/>
      </c>
      <c r="G750" s="15"/>
      <c r="H750" s="22" t="str">
        <f aca="false">IF(B750="","",IF(OR(I750=0,INDEX(Settings!$F$6:$F$65,MAX(I750,1))=""),"Uncategorised",INDEX(Settings!$F$6:$F$65,I750)))</f>
        <v/>
      </c>
      <c r="I750" s="22" t="str">
        <f aca="false">IF(B750="","",SUMPRODUCT(MAX((Settings!$E$6:$E$65&lt;&gt;"")*ISNUMBER(SEARCH(Settings!$E$6:$E$65,B750))*(ROW(Settings!$E$6:$E$65)-5))))</f>
        <v/>
      </c>
    </row>
    <row r="751" customFormat="false" ht="15" hidden="false" customHeight="false" outlineLevel="0" collapsed="false">
      <c r="A751" s="19"/>
      <c r="B751" s="15"/>
      <c r="C751" s="20"/>
      <c r="D751" s="21" t="str">
        <f aca="false">IF(B751="","",IF(E751&lt;&gt;"",E751,H751))</f>
        <v/>
      </c>
      <c r="E751" s="15"/>
      <c r="F751" s="21" t="str">
        <f aca="false">IF(D751="","",IF(COUNTIF(Settings!$A$6:$A$13,D751)&gt;0,"Income",IF(COUNTIF(Settings!$A$32:$A$34,D751)&gt;0,"Saving","Spending")))</f>
        <v/>
      </c>
      <c r="G751" s="15"/>
      <c r="H751" s="22" t="str">
        <f aca="false">IF(B751="","",IF(OR(I751=0,INDEX(Settings!$F$6:$F$65,MAX(I751,1))=""),"Uncategorised",INDEX(Settings!$F$6:$F$65,I751)))</f>
        <v/>
      </c>
      <c r="I751" s="22" t="str">
        <f aca="false">IF(B751="","",SUMPRODUCT(MAX((Settings!$E$6:$E$65&lt;&gt;"")*ISNUMBER(SEARCH(Settings!$E$6:$E$65,B751))*(ROW(Settings!$E$6:$E$65)-5))))</f>
        <v/>
      </c>
    </row>
    <row r="752" customFormat="false" ht="15" hidden="false" customHeight="false" outlineLevel="0" collapsed="false">
      <c r="A752" s="19"/>
      <c r="B752" s="15"/>
      <c r="C752" s="20"/>
      <c r="D752" s="21" t="str">
        <f aca="false">IF(B752="","",IF(E752&lt;&gt;"",E752,H752))</f>
        <v/>
      </c>
      <c r="E752" s="15"/>
      <c r="F752" s="21" t="str">
        <f aca="false">IF(D752="","",IF(COUNTIF(Settings!$A$6:$A$13,D752)&gt;0,"Income",IF(COUNTIF(Settings!$A$32:$A$34,D752)&gt;0,"Saving","Spending")))</f>
        <v/>
      </c>
      <c r="G752" s="15"/>
      <c r="H752" s="22" t="str">
        <f aca="false">IF(B752="","",IF(OR(I752=0,INDEX(Settings!$F$6:$F$65,MAX(I752,1))=""),"Uncategorised",INDEX(Settings!$F$6:$F$65,I752)))</f>
        <v/>
      </c>
      <c r="I752" s="22" t="str">
        <f aca="false">IF(B752="","",SUMPRODUCT(MAX((Settings!$E$6:$E$65&lt;&gt;"")*ISNUMBER(SEARCH(Settings!$E$6:$E$65,B752))*(ROW(Settings!$E$6:$E$65)-5))))</f>
        <v/>
      </c>
    </row>
    <row r="753" customFormat="false" ht="15" hidden="false" customHeight="false" outlineLevel="0" collapsed="false">
      <c r="A753" s="19"/>
      <c r="B753" s="15"/>
      <c r="C753" s="20"/>
      <c r="D753" s="21" t="str">
        <f aca="false">IF(B753="","",IF(E753&lt;&gt;"",E753,H753))</f>
        <v/>
      </c>
      <c r="E753" s="15"/>
      <c r="F753" s="21" t="str">
        <f aca="false">IF(D753="","",IF(COUNTIF(Settings!$A$6:$A$13,D753)&gt;0,"Income",IF(COUNTIF(Settings!$A$32:$A$34,D753)&gt;0,"Saving","Spending")))</f>
        <v/>
      </c>
      <c r="G753" s="15"/>
      <c r="H753" s="22" t="str">
        <f aca="false">IF(B753="","",IF(OR(I753=0,INDEX(Settings!$F$6:$F$65,MAX(I753,1))=""),"Uncategorised",INDEX(Settings!$F$6:$F$65,I753)))</f>
        <v/>
      </c>
      <c r="I753" s="22" t="str">
        <f aca="false">IF(B753="","",SUMPRODUCT(MAX((Settings!$E$6:$E$65&lt;&gt;"")*ISNUMBER(SEARCH(Settings!$E$6:$E$65,B753))*(ROW(Settings!$E$6:$E$65)-5))))</f>
        <v/>
      </c>
    </row>
    <row r="754" customFormat="false" ht="15" hidden="false" customHeight="false" outlineLevel="0" collapsed="false">
      <c r="A754" s="19"/>
      <c r="B754" s="15"/>
      <c r="C754" s="20"/>
      <c r="D754" s="21" t="str">
        <f aca="false">IF(B754="","",IF(E754&lt;&gt;"",E754,H754))</f>
        <v/>
      </c>
      <c r="E754" s="15"/>
      <c r="F754" s="21" t="str">
        <f aca="false">IF(D754="","",IF(COUNTIF(Settings!$A$6:$A$13,D754)&gt;0,"Income",IF(COUNTIF(Settings!$A$32:$A$34,D754)&gt;0,"Saving","Spending")))</f>
        <v/>
      </c>
      <c r="G754" s="15"/>
      <c r="H754" s="22" t="str">
        <f aca="false">IF(B754="","",IF(OR(I754=0,INDEX(Settings!$F$6:$F$65,MAX(I754,1))=""),"Uncategorised",INDEX(Settings!$F$6:$F$65,I754)))</f>
        <v/>
      </c>
      <c r="I754" s="22" t="str">
        <f aca="false">IF(B754="","",SUMPRODUCT(MAX((Settings!$E$6:$E$65&lt;&gt;"")*ISNUMBER(SEARCH(Settings!$E$6:$E$65,B754))*(ROW(Settings!$E$6:$E$65)-5))))</f>
        <v/>
      </c>
    </row>
    <row r="755" customFormat="false" ht="15" hidden="false" customHeight="false" outlineLevel="0" collapsed="false">
      <c r="A755" s="19"/>
      <c r="B755" s="15"/>
      <c r="C755" s="20"/>
      <c r="D755" s="21" t="str">
        <f aca="false">IF(B755="","",IF(E755&lt;&gt;"",E755,H755))</f>
        <v/>
      </c>
      <c r="E755" s="15"/>
      <c r="F755" s="21" t="str">
        <f aca="false">IF(D755="","",IF(COUNTIF(Settings!$A$6:$A$13,D755)&gt;0,"Income",IF(COUNTIF(Settings!$A$32:$A$34,D755)&gt;0,"Saving","Spending")))</f>
        <v/>
      </c>
      <c r="G755" s="15"/>
      <c r="H755" s="22" t="str">
        <f aca="false">IF(B755="","",IF(OR(I755=0,INDEX(Settings!$F$6:$F$65,MAX(I755,1))=""),"Uncategorised",INDEX(Settings!$F$6:$F$65,I755)))</f>
        <v/>
      </c>
      <c r="I755" s="22" t="str">
        <f aca="false">IF(B755="","",SUMPRODUCT(MAX((Settings!$E$6:$E$65&lt;&gt;"")*ISNUMBER(SEARCH(Settings!$E$6:$E$65,B755))*(ROW(Settings!$E$6:$E$65)-5))))</f>
        <v/>
      </c>
    </row>
    <row r="756" customFormat="false" ht="15" hidden="false" customHeight="false" outlineLevel="0" collapsed="false">
      <c r="A756" s="19"/>
      <c r="B756" s="15"/>
      <c r="C756" s="20"/>
      <c r="D756" s="21" t="str">
        <f aca="false">IF(B756="","",IF(E756&lt;&gt;"",E756,H756))</f>
        <v/>
      </c>
      <c r="E756" s="15"/>
      <c r="F756" s="21" t="str">
        <f aca="false">IF(D756="","",IF(COUNTIF(Settings!$A$6:$A$13,D756)&gt;0,"Income",IF(COUNTIF(Settings!$A$32:$A$34,D756)&gt;0,"Saving","Spending")))</f>
        <v/>
      </c>
      <c r="G756" s="15"/>
      <c r="H756" s="22" t="str">
        <f aca="false">IF(B756="","",IF(OR(I756=0,INDEX(Settings!$F$6:$F$65,MAX(I756,1))=""),"Uncategorised",INDEX(Settings!$F$6:$F$65,I756)))</f>
        <v/>
      </c>
      <c r="I756" s="22" t="str">
        <f aca="false">IF(B756="","",SUMPRODUCT(MAX((Settings!$E$6:$E$65&lt;&gt;"")*ISNUMBER(SEARCH(Settings!$E$6:$E$65,B756))*(ROW(Settings!$E$6:$E$65)-5))))</f>
        <v/>
      </c>
    </row>
    <row r="757" customFormat="false" ht="15" hidden="false" customHeight="false" outlineLevel="0" collapsed="false">
      <c r="A757" s="19"/>
      <c r="B757" s="15"/>
      <c r="C757" s="20"/>
      <c r="D757" s="21" t="str">
        <f aca="false">IF(B757="","",IF(E757&lt;&gt;"",E757,H757))</f>
        <v/>
      </c>
      <c r="E757" s="15"/>
      <c r="F757" s="21" t="str">
        <f aca="false">IF(D757="","",IF(COUNTIF(Settings!$A$6:$A$13,D757)&gt;0,"Income",IF(COUNTIF(Settings!$A$32:$A$34,D757)&gt;0,"Saving","Spending")))</f>
        <v/>
      </c>
      <c r="G757" s="15"/>
      <c r="H757" s="22" t="str">
        <f aca="false">IF(B757="","",IF(OR(I757=0,INDEX(Settings!$F$6:$F$65,MAX(I757,1))=""),"Uncategorised",INDEX(Settings!$F$6:$F$65,I757)))</f>
        <v/>
      </c>
      <c r="I757" s="22" t="str">
        <f aca="false">IF(B757="","",SUMPRODUCT(MAX((Settings!$E$6:$E$65&lt;&gt;"")*ISNUMBER(SEARCH(Settings!$E$6:$E$65,B757))*(ROW(Settings!$E$6:$E$65)-5))))</f>
        <v/>
      </c>
    </row>
    <row r="758" customFormat="false" ht="15" hidden="false" customHeight="false" outlineLevel="0" collapsed="false">
      <c r="A758" s="19"/>
      <c r="B758" s="15"/>
      <c r="C758" s="20"/>
      <c r="D758" s="21" t="str">
        <f aca="false">IF(B758="","",IF(E758&lt;&gt;"",E758,H758))</f>
        <v/>
      </c>
      <c r="E758" s="15"/>
      <c r="F758" s="21" t="str">
        <f aca="false">IF(D758="","",IF(COUNTIF(Settings!$A$6:$A$13,D758)&gt;0,"Income",IF(COUNTIF(Settings!$A$32:$A$34,D758)&gt;0,"Saving","Spending")))</f>
        <v/>
      </c>
      <c r="G758" s="15"/>
      <c r="H758" s="22" t="str">
        <f aca="false">IF(B758="","",IF(OR(I758=0,INDEX(Settings!$F$6:$F$65,MAX(I758,1))=""),"Uncategorised",INDEX(Settings!$F$6:$F$65,I758)))</f>
        <v/>
      </c>
      <c r="I758" s="22" t="str">
        <f aca="false">IF(B758="","",SUMPRODUCT(MAX((Settings!$E$6:$E$65&lt;&gt;"")*ISNUMBER(SEARCH(Settings!$E$6:$E$65,B758))*(ROW(Settings!$E$6:$E$65)-5))))</f>
        <v/>
      </c>
    </row>
    <row r="759" customFormat="false" ht="15" hidden="false" customHeight="false" outlineLevel="0" collapsed="false">
      <c r="A759" s="19"/>
      <c r="B759" s="15"/>
      <c r="C759" s="20"/>
      <c r="D759" s="21" t="str">
        <f aca="false">IF(B759="","",IF(E759&lt;&gt;"",E759,H759))</f>
        <v/>
      </c>
      <c r="E759" s="15"/>
      <c r="F759" s="21" t="str">
        <f aca="false">IF(D759="","",IF(COUNTIF(Settings!$A$6:$A$13,D759)&gt;0,"Income",IF(COUNTIF(Settings!$A$32:$A$34,D759)&gt;0,"Saving","Spending")))</f>
        <v/>
      </c>
      <c r="G759" s="15"/>
      <c r="H759" s="22" t="str">
        <f aca="false">IF(B759="","",IF(OR(I759=0,INDEX(Settings!$F$6:$F$65,MAX(I759,1))=""),"Uncategorised",INDEX(Settings!$F$6:$F$65,I759)))</f>
        <v/>
      </c>
      <c r="I759" s="22" t="str">
        <f aca="false">IF(B759="","",SUMPRODUCT(MAX((Settings!$E$6:$E$65&lt;&gt;"")*ISNUMBER(SEARCH(Settings!$E$6:$E$65,B759))*(ROW(Settings!$E$6:$E$65)-5))))</f>
        <v/>
      </c>
    </row>
    <row r="760" customFormat="false" ht="15" hidden="false" customHeight="false" outlineLevel="0" collapsed="false">
      <c r="A760" s="19"/>
      <c r="B760" s="15"/>
      <c r="C760" s="20"/>
      <c r="D760" s="21" t="str">
        <f aca="false">IF(B760="","",IF(E760&lt;&gt;"",E760,H760))</f>
        <v/>
      </c>
      <c r="E760" s="15"/>
      <c r="F760" s="21" t="str">
        <f aca="false">IF(D760="","",IF(COUNTIF(Settings!$A$6:$A$13,D760)&gt;0,"Income",IF(COUNTIF(Settings!$A$32:$A$34,D760)&gt;0,"Saving","Spending")))</f>
        <v/>
      </c>
      <c r="G760" s="15"/>
      <c r="H760" s="22" t="str">
        <f aca="false">IF(B760="","",IF(OR(I760=0,INDEX(Settings!$F$6:$F$65,MAX(I760,1))=""),"Uncategorised",INDEX(Settings!$F$6:$F$65,I760)))</f>
        <v/>
      </c>
      <c r="I760" s="22" t="str">
        <f aca="false">IF(B760="","",SUMPRODUCT(MAX((Settings!$E$6:$E$65&lt;&gt;"")*ISNUMBER(SEARCH(Settings!$E$6:$E$65,B760))*(ROW(Settings!$E$6:$E$65)-5))))</f>
        <v/>
      </c>
    </row>
    <row r="761" customFormat="false" ht="15" hidden="false" customHeight="false" outlineLevel="0" collapsed="false">
      <c r="A761" s="19"/>
      <c r="B761" s="15"/>
      <c r="C761" s="20"/>
      <c r="D761" s="21" t="str">
        <f aca="false">IF(B761="","",IF(E761&lt;&gt;"",E761,H761))</f>
        <v/>
      </c>
      <c r="E761" s="15"/>
      <c r="F761" s="21" t="str">
        <f aca="false">IF(D761="","",IF(COUNTIF(Settings!$A$6:$A$13,D761)&gt;0,"Income",IF(COUNTIF(Settings!$A$32:$A$34,D761)&gt;0,"Saving","Spending")))</f>
        <v/>
      </c>
      <c r="G761" s="15"/>
      <c r="H761" s="22" t="str">
        <f aca="false">IF(B761="","",IF(OR(I761=0,INDEX(Settings!$F$6:$F$65,MAX(I761,1))=""),"Uncategorised",INDEX(Settings!$F$6:$F$65,I761)))</f>
        <v/>
      </c>
      <c r="I761" s="22" t="str">
        <f aca="false">IF(B761="","",SUMPRODUCT(MAX((Settings!$E$6:$E$65&lt;&gt;"")*ISNUMBER(SEARCH(Settings!$E$6:$E$65,B761))*(ROW(Settings!$E$6:$E$65)-5))))</f>
        <v/>
      </c>
    </row>
    <row r="762" customFormat="false" ht="15" hidden="false" customHeight="false" outlineLevel="0" collapsed="false">
      <c r="A762" s="19"/>
      <c r="B762" s="15"/>
      <c r="C762" s="20"/>
      <c r="D762" s="21" t="str">
        <f aca="false">IF(B762="","",IF(E762&lt;&gt;"",E762,H762))</f>
        <v/>
      </c>
      <c r="E762" s="15"/>
      <c r="F762" s="21" t="str">
        <f aca="false">IF(D762="","",IF(COUNTIF(Settings!$A$6:$A$13,D762)&gt;0,"Income",IF(COUNTIF(Settings!$A$32:$A$34,D762)&gt;0,"Saving","Spending")))</f>
        <v/>
      </c>
      <c r="G762" s="15"/>
      <c r="H762" s="22" t="str">
        <f aca="false">IF(B762="","",IF(OR(I762=0,INDEX(Settings!$F$6:$F$65,MAX(I762,1))=""),"Uncategorised",INDEX(Settings!$F$6:$F$65,I762)))</f>
        <v/>
      </c>
      <c r="I762" s="22" t="str">
        <f aca="false">IF(B762="","",SUMPRODUCT(MAX((Settings!$E$6:$E$65&lt;&gt;"")*ISNUMBER(SEARCH(Settings!$E$6:$E$65,B762))*(ROW(Settings!$E$6:$E$65)-5))))</f>
        <v/>
      </c>
    </row>
    <row r="763" customFormat="false" ht="15" hidden="false" customHeight="false" outlineLevel="0" collapsed="false">
      <c r="A763" s="19"/>
      <c r="B763" s="15"/>
      <c r="C763" s="20"/>
      <c r="D763" s="21" t="str">
        <f aca="false">IF(B763="","",IF(E763&lt;&gt;"",E763,H763))</f>
        <v/>
      </c>
      <c r="E763" s="15"/>
      <c r="F763" s="21" t="str">
        <f aca="false">IF(D763="","",IF(COUNTIF(Settings!$A$6:$A$13,D763)&gt;0,"Income",IF(COUNTIF(Settings!$A$32:$A$34,D763)&gt;0,"Saving","Spending")))</f>
        <v/>
      </c>
      <c r="G763" s="15"/>
      <c r="H763" s="22" t="str">
        <f aca="false">IF(B763="","",IF(OR(I763=0,INDEX(Settings!$F$6:$F$65,MAX(I763,1))=""),"Uncategorised",INDEX(Settings!$F$6:$F$65,I763)))</f>
        <v/>
      </c>
      <c r="I763" s="22" t="str">
        <f aca="false">IF(B763="","",SUMPRODUCT(MAX((Settings!$E$6:$E$65&lt;&gt;"")*ISNUMBER(SEARCH(Settings!$E$6:$E$65,B763))*(ROW(Settings!$E$6:$E$65)-5))))</f>
        <v/>
      </c>
    </row>
    <row r="764" customFormat="false" ht="15" hidden="false" customHeight="false" outlineLevel="0" collapsed="false">
      <c r="A764" s="19"/>
      <c r="B764" s="15"/>
      <c r="C764" s="20"/>
      <c r="D764" s="21" t="str">
        <f aca="false">IF(B764="","",IF(E764&lt;&gt;"",E764,H764))</f>
        <v/>
      </c>
      <c r="E764" s="15"/>
      <c r="F764" s="21" t="str">
        <f aca="false">IF(D764="","",IF(COUNTIF(Settings!$A$6:$A$13,D764)&gt;0,"Income",IF(COUNTIF(Settings!$A$32:$A$34,D764)&gt;0,"Saving","Spending")))</f>
        <v/>
      </c>
      <c r="G764" s="15"/>
      <c r="H764" s="22" t="str">
        <f aca="false">IF(B764="","",IF(OR(I764=0,INDEX(Settings!$F$6:$F$65,MAX(I764,1))=""),"Uncategorised",INDEX(Settings!$F$6:$F$65,I764)))</f>
        <v/>
      </c>
      <c r="I764" s="22" t="str">
        <f aca="false">IF(B764="","",SUMPRODUCT(MAX((Settings!$E$6:$E$65&lt;&gt;"")*ISNUMBER(SEARCH(Settings!$E$6:$E$65,B764))*(ROW(Settings!$E$6:$E$65)-5))))</f>
        <v/>
      </c>
    </row>
    <row r="765" customFormat="false" ht="15" hidden="false" customHeight="false" outlineLevel="0" collapsed="false">
      <c r="A765" s="19"/>
      <c r="B765" s="15"/>
      <c r="C765" s="20"/>
      <c r="D765" s="21" t="str">
        <f aca="false">IF(B765="","",IF(E765&lt;&gt;"",E765,H765))</f>
        <v/>
      </c>
      <c r="E765" s="15"/>
      <c r="F765" s="21" t="str">
        <f aca="false">IF(D765="","",IF(COUNTIF(Settings!$A$6:$A$13,D765)&gt;0,"Income",IF(COUNTIF(Settings!$A$32:$A$34,D765)&gt;0,"Saving","Spending")))</f>
        <v/>
      </c>
      <c r="G765" s="15"/>
      <c r="H765" s="22" t="str">
        <f aca="false">IF(B765="","",IF(OR(I765=0,INDEX(Settings!$F$6:$F$65,MAX(I765,1))=""),"Uncategorised",INDEX(Settings!$F$6:$F$65,I765)))</f>
        <v/>
      </c>
      <c r="I765" s="22" t="str">
        <f aca="false">IF(B765="","",SUMPRODUCT(MAX((Settings!$E$6:$E$65&lt;&gt;"")*ISNUMBER(SEARCH(Settings!$E$6:$E$65,B765))*(ROW(Settings!$E$6:$E$65)-5))))</f>
        <v/>
      </c>
    </row>
    <row r="766" customFormat="false" ht="15" hidden="false" customHeight="false" outlineLevel="0" collapsed="false">
      <c r="A766" s="19"/>
      <c r="B766" s="15"/>
      <c r="C766" s="20"/>
      <c r="D766" s="21" t="str">
        <f aca="false">IF(B766="","",IF(E766&lt;&gt;"",E766,H766))</f>
        <v/>
      </c>
      <c r="E766" s="15"/>
      <c r="F766" s="21" t="str">
        <f aca="false">IF(D766="","",IF(COUNTIF(Settings!$A$6:$A$13,D766)&gt;0,"Income",IF(COUNTIF(Settings!$A$32:$A$34,D766)&gt;0,"Saving","Spending")))</f>
        <v/>
      </c>
      <c r="G766" s="15"/>
      <c r="H766" s="22" t="str">
        <f aca="false">IF(B766="","",IF(OR(I766=0,INDEX(Settings!$F$6:$F$65,MAX(I766,1))=""),"Uncategorised",INDEX(Settings!$F$6:$F$65,I766)))</f>
        <v/>
      </c>
      <c r="I766" s="22" t="str">
        <f aca="false">IF(B766="","",SUMPRODUCT(MAX((Settings!$E$6:$E$65&lt;&gt;"")*ISNUMBER(SEARCH(Settings!$E$6:$E$65,B766))*(ROW(Settings!$E$6:$E$65)-5))))</f>
        <v/>
      </c>
    </row>
    <row r="767" customFormat="false" ht="15" hidden="false" customHeight="false" outlineLevel="0" collapsed="false">
      <c r="A767" s="19"/>
      <c r="B767" s="15"/>
      <c r="C767" s="20"/>
      <c r="D767" s="21" t="str">
        <f aca="false">IF(B767="","",IF(E767&lt;&gt;"",E767,H767))</f>
        <v/>
      </c>
      <c r="E767" s="15"/>
      <c r="F767" s="21" t="str">
        <f aca="false">IF(D767="","",IF(COUNTIF(Settings!$A$6:$A$13,D767)&gt;0,"Income",IF(COUNTIF(Settings!$A$32:$A$34,D767)&gt;0,"Saving","Spending")))</f>
        <v/>
      </c>
      <c r="G767" s="15"/>
      <c r="H767" s="22" t="str">
        <f aca="false">IF(B767="","",IF(OR(I767=0,INDEX(Settings!$F$6:$F$65,MAX(I767,1))=""),"Uncategorised",INDEX(Settings!$F$6:$F$65,I767)))</f>
        <v/>
      </c>
      <c r="I767" s="22" t="str">
        <f aca="false">IF(B767="","",SUMPRODUCT(MAX((Settings!$E$6:$E$65&lt;&gt;"")*ISNUMBER(SEARCH(Settings!$E$6:$E$65,B767))*(ROW(Settings!$E$6:$E$65)-5))))</f>
        <v/>
      </c>
    </row>
    <row r="768" customFormat="false" ht="15" hidden="false" customHeight="false" outlineLevel="0" collapsed="false">
      <c r="A768" s="19"/>
      <c r="B768" s="15"/>
      <c r="C768" s="20"/>
      <c r="D768" s="21" t="str">
        <f aca="false">IF(B768="","",IF(E768&lt;&gt;"",E768,H768))</f>
        <v/>
      </c>
      <c r="E768" s="15"/>
      <c r="F768" s="21" t="str">
        <f aca="false">IF(D768="","",IF(COUNTIF(Settings!$A$6:$A$13,D768)&gt;0,"Income",IF(COUNTIF(Settings!$A$32:$A$34,D768)&gt;0,"Saving","Spending")))</f>
        <v/>
      </c>
      <c r="G768" s="15"/>
      <c r="H768" s="22" t="str">
        <f aca="false">IF(B768="","",IF(OR(I768=0,INDEX(Settings!$F$6:$F$65,MAX(I768,1))=""),"Uncategorised",INDEX(Settings!$F$6:$F$65,I768)))</f>
        <v/>
      </c>
      <c r="I768" s="22" t="str">
        <f aca="false">IF(B768="","",SUMPRODUCT(MAX((Settings!$E$6:$E$65&lt;&gt;"")*ISNUMBER(SEARCH(Settings!$E$6:$E$65,B768))*(ROW(Settings!$E$6:$E$65)-5))))</f>
        <v/>
      </c>
    </row>
    <row r="769" customFormat="false" ht="15" hidden="false" customHeight="false" outlineLevel="0" collapsed="false">
      <c r="A769" s="19"/>
      <c r="B769" s="15"/>
      <c r="C769" s="20"/>
      <c r="D769" s="21" t="str">
        <f aca="false">IF(B769="","",IF(E769&lt;&gt;"",E769,H769))</f>
        <v/>
      </c>
      <c r="E769" s="15"/>
      <c r="F769" s="21" t="str">
        <f aca="false">IF(D769="","",IF(COUNTIF(Settings!$A$6:$A$13,D769)&gt;0,"Income",IF(COUNTIF(Settings!$A$32:$A$34,D769)&gt;0,"Saving","Spending")))</f>
        <v/>
      </c>
      <c r="G769" s="15"/>
      <c r="H769" s="22" t="str">
        <f aca="false">IF(B769="","",IF(OR(I769=0,INDEX(Settings!$F$6:$F$65,MAX(I769,1))=""),"Uncategorised",INDEX(Settings!$F$6:$F$65,I769)))</f>
        <v/>
      </c>
      <c r="I769" s="22" t="str">
        <f aca="false">IF(B769="","",SUMPRODUCT(MAX((Settings!$E$6:$E$65&lt;&gt;"")*ISNUMBER(SEARCH(Settings!$E$6:$E$65,B769))*(ROW(Settings!$E$6:$E$65)-5))))</f>
        <v/>
      </c>
    </row>
    <row r="770" customFormat="false" ht="15" hidden="false" customHeight="false" outlineLevel="0" collapsed="false">
      <c r="A770" s="19"/>
      <c r="B770" s="15"/>
      <c r="C770" s="20"/>
      <c r="D770" s="21" t="str">
        <f aca="false">IF(B770="","",IF(E770&lt;&gt;"",E770,H770))</f>
        <v/>
      </c>
      <c r="E770" s="15"/>
      <c r="F770" s="21" t="str">
        <f aca="false">IF(D770="","",IF(COUNTIF(Settings!$A$6:$A$13,D770)&gt;0,"Income",IF(COUNTIF(Settings!$A$32:$A$34,D770)&gt;0,"Saving","Spending")))</f>
        <v/>
      </c>
      <c r="G770" s="15"/>
      <c r="H770" s="22" t="str">
        <f aca="false">IF(B770="","",IF(OR(I770=0,INDEX(Settings!$F$6:$F$65,MAX(I770,1))=""),"Uncategorised",INDEX(Settings!$F$6:$F$65,I770)))</f>
        <v/>
      </c>
      <c r="I770" s="22" t="str">
        <f aca="false">IF(B770="","",SUMPRODUCT(MAX((Settings!$E$6:$E$65&lt;&gt;"")*ISNUMBER(SEARCH(Settings!$E$6:$E$65,B770))*(ROW(Settings!$E$6:$E$65)-5))))</f>
        <v/>
      </c>
    </row>
    <row r="771" customFormat="false" ht="15" hidden="false" customHeight="false" outlineLevel="0" collapsed="false">
      <c r="A771" s="19"/>
      <c r="B771" s="15"/>
      <c r="C771" s="20"/>
      <c r="D771" s="21" t="str">
        <f aca="false">IF(B771="","",IF(E771&lt;&gt;"",E771,H771))</f>
        <v/>
      </c>
      <c r="E771" s="15"/>
      <c r="F771" s="21" t="str">
        <f aca="false">IF(D771="","",IF(COUNTIF(Settings!$A$6:$A$13,D771)&gt;0,"Income",IF(COUNTIF(Settings!$A$32:$A$34,D771)&gt;0,"Saving","Spending")))</f>
        <v/>
      </c>
      <c r="G771" s="15"/>
      <c r="H771" s="22" t="str">
        <f aca="false">IF(B771="","",IF(OR(I771=0,INDEX(Settings!$F$6:$F$65,MAX(I771,1))=""),"Uncategorised",INDEX(Settings!$F$6:$F$65,I771)))</f>
        <v/>
      </c>
      <c r="I771" s="22" t="str">
        <f aca="false">IF(B771="","",SUMPRODUCT(MAX((Settings!$E$6:$E$65&lt;&gt;"")*ISNUMBER(SEARCH(Settings!$E$6:$E$65,B771))*(ROW(Settings!$E$6:$E$65)-5))))</f>
        <v/>
      </c>
    </row>
    <row r="772" customFormat="false" ht="15" hidden="false" customHeight="false" outlineLevel="0" collapsed="false">
      <c r="A772" s="19"/>
      <c r="B772" s="15"/>
      <c r="C772" s="20"/>
      <c r="D772" s="21" t="str">
        <f aca="false">IF(B772="","",IF(E772&lt;&gt;"",E772,H772))</f>
        <v/>
      </c>
      <c r="E772" s="15"/>
      <c r="F772" s="21" t="str">
        <f aca="false">IF(D772="","",IF(COUNTIF(Settings!$A$6:$A$13,D772)&gt;0,"Income",IF(COUNTIF(Settings!$A$32:$A$34,D772)&gt;0,"Saving","Spending")))</f>
        <v/>
      </c>
      <c r="G772" s="15"/>
      <c r="H772" s="22" t="str">
        <f aca="false">IF(B772="","",IF(OR(I772=0,INDEX(Settings!$F$6:$F$65,MAX(I772,1))=""),"Uncategorised",INDEX(Settings!$F$6:$F$65,I772)))</f>
        <v/>
      </c>
      <c r="I772" s="22" t="str">
        <f aca="false">IF(B772="","",SUMPRODUCT(MAX((Settings!$E$6:$E$65&lt;&gt;"")*ISNUMBER(SEARCH(Settings!$E$6:$E$65,B772))*(ROW(Settings!$E$6:$E$65)-5))))</f>
        <v/>
      </c>
    </row>
    <row r="773" customFormat="false" ht="15" hidden="false" customHeight="false" outlineLevel="0" collapsed="false">
      <c r="A773" s="19"/>
      <c r="B773" s="15"/>
      <c r="C773" s="20"/>
      <c r="D773" s="21" t="str">
        <f aca="false">IF(B773="","",IF(E773&lt;&gt;"",E773,H773))</f>
        <v/>
      </c>
      <c r="E773" s="15"/>
      <c r="F773" s="21" t="str">
        <f aca="false">IF(D773="","",IF(COUNTIF(Settings!$A$6:$A$13,D773)&gt;0,"Income",IF(COUNTIF(Settings!$A$32:$A$34,D773)&gt;0,"Saving","Spending")))</f>
        <v/>
      </c>
      <c r="G773" s="15"/>
      <c r="H773" s="22" t="str">
        <f aca="false">IF(B773="","",IF(OR(I773=0,INDEX(Settings!$F$6:$F$65,MAX(I773,1))=""),"Uncategorised",INDEX(Settings!$F$6:$F$65,I773)))</f>
        <v/>
      </c>
      <c r="I773" s="22" t="str">
        <f aca="false">IF(B773="","",SUMPRODUCT(MAX((Settings!$E$6:$E$65&lt;&gt;"")*ISNUMBER(SEARCH(Settings!$E$6:$E$65,B773))*(ROW(Settings!$E$6:$E$65)-5))))</f>
        <v/>
      </c>
    </row>
    <row r="774" customFormat="false" ht="15" hidden="false" customHeight="false" outlineLevel="0" collapsed="false">
      <c r="A774" s="19"/>
      <c r="B774" s="15"/>
      <c r="C774" s="20"/>
      <c r="D774" s="21" t="str">
        <f aca="false">IF(B774="","",IF(E774&lt;&gt;"",E774,H774))</f>
        <v/>
      </c>
      <c r="E774" s="15"/>
      <c r="F774" s="21" t="str">
        <f aca="false">IF(D774="","",IF(COUNTIF(Settings!$A$6:$A$13,D774)&gt;0,"Income",IF(COUNTIF(Settings!$A$32:$A$34,D774)&gt;0,"Saving","Spending")))</f>
        <v/>
      </c>
      <c r="G774" s="15"/>
      <c r="H774" s="22" t="str">
        <f aca="false">IF(B774="","",IF(OR(I774=0,INDEX(Settings!$F$6:$F$65,MAX(I774,1))=""),"Uncategorised",INDEX(Settings!$F$6:$F$65,I774)))</f>
        <v/>
      </c>
      <c r="I774" s="22" t="str">
        <f aca="false">IF(B774="","",SUMPRODUCT(MAX((Settings!$E$6:$E$65&lt;&gt;"")*ISNUMBER(SEARCH(Settings!$E$6:$E$65,B774))*(ROW(Settings!$E$6:$E$65)-5))))</f>
        <v/>
      </c>
    </row>
    <row r="775" customFormat="false" ht="15" hidden="false" customHeight="false" outlineLevel="0" collapsed="false">
      <c r="A775" s="19"/>
      <c r="B775" s="15"/>
      <c r="C775" s="20"/>
      <c r="D775" s="21" t="str">
        <f aca="false">IF(B775="","",IF(E775&lt;&gt;"",E775,H775))</f>
        <v/>
      </c>
      <c r="E775" s="15"/>
      <c r="F775" s="21" t="str">
        <f aca="false">IF(D775="","",IF(COUNTIF(Settings!$A$6:$A$13,D775)&gt;0,"Income",IF(COUNTIF(Settings!$A$32:$A$34,D775)&gt;0,"Saving","Spending")))</f>
        <v/>
      </c>
      <c r="G775" s="15"/>
      <c r="H775" s="22" t="str">
        <f aca="false">IF(B775="","",IF(OR(I775=0,INDEX(Settings!$F$6:$F$65,MAX(I775,1))=""),"Uncategorised",INDEX(Settings!$F$6:$F$65,I775)))</f>
        <v/>
      </c>
      <c r="I775" s="22" t="str">
        <f aca="false">IF(B775="","",SUMPRODUCT(MAX((Settings!$E$6:$E$65&lt;&gt;"")*ISNUMBER(SEARCH(Settings!$E$6:$E$65,B775))*(ROW(Settings!$E$6:$E$65)-5))))</f>
        <v/>
      </c>
    </row>
    <row r="776" customFormat="false" ht="15" hidden="false" customHeight="false" outlineLevel="0" collapsed="false">
      <c r="A776" s="19"/>
      <c r="B776" s="15"/>
      <c r="C776" s="20"/>
      <c r="D776" s="21" t="str">
        <f aca="false">IF(B776="","",IF(E776&lt;&gt;"",E776,H776))</f>
        <v/>
      </c>
      <c r="E776" s="15"/>
      <c r="F776" s="21" t="str">
        <f aca="false">IF(D776="","",IF(COUNTIF(Settings!$A$6:$A$13,D776)&gt;0,"Income",IF(COUNTIF(Settings!$A$32:$A$34,D776)&gt;0,"Saving","Spending")))</f>
        <v/>
      </c>
      <c r="G776" s="15"/>
      <c r="H776" s="22" t="str">
        <f aca="false">IF(B776="","",IF(OR(I776=0,INDEX(Settings!$F$6:$F$65,MAX(I776,1))=""),"Uncategorised",INDEX(Settings!$F$6:$F$65,I776)))</f>
        <v/>
      </c>
      <c r="I776" s="22" t="str">
        <f aca="false">IF(B776="","",SUMPRODUCT(MAX((Settings!$E$6:$E$65&lt;&gt;"")*ISNUMBER(SEARCH(Settings!$E$6:$E$65,B776))*(ROW(Settings!$E$6:$E$65)-5))))</f>
        <v/>
      </c>
    </row>
    <row r="777" customFormat="false" ht="15" hidden="false" customHeight="false" outlineLevel="0" collapsed="false">
      <c r="A777" s="19"/>
      <c r="B777" s="15"/>
      <c r="C777" s="20"/>
      <c r="D777" s="21" t="str">
        <f aca="false">IF(B777="","",IF(E777&lt;&gt;"",E777,H777))</f>
        <v/>
      </c>
      <c r="E777" s="15"/>
      <c r="F777" s="21" t="str">
        <f aca="false">IF(D777="","",IF(COUNTIF(Settings!$A$6:$A$13,D777)&gt;0,"Income",IF(COUNTIF(Settings!$A$32:$A$34,D777)&gt;0,"Saving","Spending")))</f>
        <v/>
      </c>
      <c r="G777" s="15"/>
      <c r="H777" s="22" t="str">
        <f aca="false">IF(B777="","",IF(OR(I777=0,INDEX(Settings!$F$6:$F$65,MAX(I777,1))=""),"Uncategorised",INDEX(Settings!$F$6:$F$65,I777)))</f>
        <v/>
      </c>
      <c r="I777" s="22" t="str">
        <f aca="false">IF(B777="","",SUMPRODUCT(MAX((Settings!$E$6:$E$65&lt;&gt;"")*ISNUMBER(SEARCH(Settings!$E$6:$E$65,B777))*(ROW(Settings!$E$6:$E$65)-5))))</f>
        <v/>
      </c>
    </row>
    <row r="778" customFormat="false" ht="15" hidden="false" customHeight="false" outlineLevel="0" collapsed="false">
      <c r="A778" s="19"/>
      <c r="B778" s="15"/>
      <c r="C778" s="20"/>
      <c r="D778" s="21" t="str">
        <f aca="false">IF(B778="","",IF(E778&lt;&gt;"",E778,H778))</f>
        <v/>
      </c>
      <c r="E778" s="15"/>
      <c r="F778" s="21" t="str">
        <f aca="false">IF(D778="","",IF(COUNTIF(Settings!$A$6:$A$13,D778)&gt;0,"Income",IF(COUNTIF(Settings!$A$32:$A$34,D778)&gt;0,"Saving","Spending")))</f>
        <v/>
      </c>
      <c r="G778" s="15"/>
      <c r="H778" s="22" t="str">
        <f aca="false">IF(B778="","",IF(OR(I778=0,INDEX(Settings!$F$6:$F$65,MAX(I778,1))=""),"Uncategorised",INDEX(Settings!$F$6:$F$65,I778)))</f>
        <v/>
      </c>
      <c r="I778" s="22" t="str">
        <f aca="false">IF(B778="","",SUMPRODUCT(MAX((Settings!$E$6:$E$65&lt;&gt;"")*ISNUMBER(SEARCH(Settings!$E$6:$E$65,B778))*(ROW(Settings!$E$6:$E$65)-5))))</f>
        <v/>
      </c>
    </row>
    <row r="779" customFormat="false" ht="15" hidden="false" customHeight="false" outlineLevel="0" collapsed="false">
      <c r="A779" s="19"/>
      <c r="B779" s="15"/>
      <c r="C779" s="20"/>
      <c r="D779" s="21" t="str">
        <f aca="false">IF(B779="","",IF(E779&lt;&gt;"",E779,H779))</f>
        <v/>
      </c>
      <c r="E779" s="15"/>
      <c r="F779" s="21" t="str">
        <f aca="false">IF(D779="","",IF(COUNTIF(Settings!$A$6:$A$13,D779)&gt;0,"Income",IF(COUNTIF(Settings!$A$32:$A$34,D779)&gt;0,"Saving","Spending")))</f>
        <v/>
      </c>
      <c r="G779" s="15"/>
      <c r="H779" s="22" t="str">
        <f aca="false">IF(B779="","",IF(OR(I779=0,INDEX(Settings!$F$6:$F$65,MAX(I779,1))=""),"Uncategorised",INDEX(Settings!$F$6:$F$65,I779)))</f>
        <v/>
      </c>
      <c r="I779" s="22" t="str">
        <f aca="false">IF(B779="","",SUMPRODUCT(MAX((Settings!$E$6:$E$65&lt;&gt;"")*ISNUMBER(SEARCH(Settings!$E$6:$E$65,B779))*(ROW(Settings!$E$6:$E$65)-5))))</f>
        <v/>
      </c>
    </row>
    <row r="780" customFormat="false" ht="15" hidden="false" customHeight="false" outlineLevel="0" collapsed="false">
      <c r="A780" s="19"/>
      <c r="B780" s="15"/>
      <c r="C780" s="20"/>
      <c r="D780" s="21" t="str">
        <f aca="false">IF(B780="","",IF(E780&lt;&gt;"",E780,H780))</f>
        <v/>
      </c>
      <c r="E780" s="15"/>
      <c r="F780" s="21" t="str">
        <f aca="false">IF(D780="","",IF(COUNTIF(Settings!$A$6:$A$13,D780)&gt;0,"Income",IF(COUNTIF(Settings!$A$32:$A$34,D780)&gt;0,"Saving","Spending")))</f>
        <v/>
      </c>
      <c r="G780" s="15"/>
      <c r="H780" s="22" t="str">
        <f aca="false">IF(B780="","",IF(OR(I780=0,INDEX(Settings!$F$6:$F$65,MAX(I780,1))=""),"Uncategorised",INDEX(Settings!$F$6:$F$65,I780)))</f>
        <v/>
      </c>
      <c r="I780" s="22" t="str">
        <f aca="false">IF(B780="","",SUMPRODUCT(MAX((Settings!$E$6:$E$65&lt;&gt;"")*ISNUMBER(SEARCH(Settings!$E$6:$E$65,B780))*(ROW(Settings!$E$6:$E$65)-5))))</f>
        <v/>
      </c>
    </row>
    <row r="781" customFormat="false" ht="15" hidden="false" customHeight="false" outlineLevel="0" collapsed="false">
      <c r="A781" s="19"/>
      <c r="B781" s="15"/>
      <c r="C781" s="20"/>
      <c r="D781" s="21" t="str">
        <f aca="false">IF(B781="","",IF(E781&lt;&gt;"",E781,H781))</f>
        <v/>
      </c>
      <c r="E781" s="15"/>
      <c r="F781" s="21" t="str">
        <f aca="false">IF(D781="","",IF(COUNTIF(Settings!$A$6:$A$13,D781)&gt;0,"Income",IF(COUNTIF(Settings!$A$32:$A$34,D781)&gt;0,"Saving","Spending")))</f>
        <v/>
      </c>
      <c r="G781" s="15"/>
      <c r="H781" s="22" t="str">
        <f aca="false">IF(B781="","",IF(OR(I781=0,INDEX(Settings!$F$6:$F$65,MAX(I781,1))=""),"Uncategorised",INDEX(Settings!$F$6:$F$65,I781)))</f>
        <v/>
      </c>
      <c r="I781" s="22" t="str">
        <f aca="false">IF(B781="","",SUMPRODUCT(MAX((Settings!$E$6:$E$65&lt;&gt;"")*ISNUMBER(SEARCH(Settings!$E$6:$E$65,B781))*(ROW(Settings!$E$6:$E$65)-5))))</f>
        <v/>
      </c>
    </row>
    <row r="782" customFormat="false" ht="15" hidden="false" customHeight="false" outlineLevel="0" collapsed="false">
      <c r="A782" s="19"/>
      <c r="B782" s="15"/>
      <c r="C782" s="20"/>
      <c r="D782" s="21" t="str">
        <f aca="false">IF(B782="","",IF(E782&lt;&gt;"",E782,H782))</f>
        <v/>
      </c>
      <c r="E782" s="15"/>
      <c r="F782" s="21" t="str">
        <f aca="false">IF(D782="","",IF(COUNTIF(Settings!$A$6:$A$13,D782)&gt;0,"Income",IF(COUNTIF(Settings!$A$32:$A$34,D782)&gt;0,"Saving","Spending")))</f>
        <v/>
      </c>
      <c r="G782" s="15"/>
      <c r="H782" s="22" t="str">
        <f aca="false">IF(B782="","",IF(OR(I782=0,INDEX(Settings!$F$6:$F$65,MAX(I782,1))=""),"Uncategorised",INDEX(Settings!$F$6:$F$65,I782)))</f>
        <v/>
      </c>
      <c r="I782" s="22" t="str">
        <f aca="false">IF(B782="","",SUMPRODUCT(MAX((Settings!$E$6:$E$65&lt;&gt;"")*ISNUMBER(SEARCH(Settings!$E$6:$E$65,B782))*(ROW(Settings!$E$6:$E$65)-5))))</f>
        <v/>
      </c>
    </row>
    <row r="783" customFormat="false" ht="15" hidden="false" customHeight="false" outlineLevel="0" collapsed="false">
      <c r="A783" s="19"/>
      <c r="B783" s="15"/>
      <c r="C783" s="20"/>
      <c r="D783" s="21" t="str">
        <f aca="false">IF(B783="","",IF(E783&lt;&gt;"",E783,H783))</f>
        <v/>
      </c>
      <c r="E783" s="15"/>
      <c r="F783" s="21" t="str">
        <f aca="false">IF(D783="","",IF(COUNTIF(Settings!$A$6:$A$13,D783)&gt;0,"Income",IF(COUNTIF(Settings!$A$32:$A$34,D783)&gt;0,"Saving","Spending")))</f>
        <v/>
      </c>
      <c r="G783" s="15"/>
      <c r="H783" s="22" t="str">
        <f aca="false">IF(B783="","",IF(OR(I783=0,INDEX(Settings!$F$6:$F$65,MAX(I783,1))=""),"Uncategorised",INDEX(Settings!$F$6:$F$65,I783)))</f>
        <v/>
      </c>
      <c r="I783" s="22" t="str">
        <f aca="false">IF(B783="","",SUMPRODUCT(MAX((Settings!$E$6:$E$65&lt;&gt;"")*ISNUMBER(SEARCH(Settings!$E$6:$E$65,B783))*(ROW(Settings!$E$6:$E$65)-5))))</f>
        <v/>
      </c>
    </row>
    <row r="784" customFormat="false" ht="15" hidden="false" customHeight="false" outlineLevel="0" collapsed="false">
      <c r="A784" s="19"/>
      <c r="B784" s="15"/>
      <c r="C784" s="20"/>
      <c r="D784" s="21" t="str">
        <f aca="false">IF(B784="","",IF(E784&lt;&gt;"",E784,H784))</f>
        <v/>
      </c>
      <c r="E784" s="15"/>
      <c r="F784" s="21" t="str">
        <f aca="false">IF(D784="","",IF(COUNTIF(Settings!$A$6:$A$13,D784)&gt;0,"Income",IF(COUNTIF(Settings!$A$32:$A$34,D784)&gt;0,"Saving","Spending")))</f>
        <v/>
      </c>
      <c r="G784" s="15"/>
      <c r="H784" s="22" t="str">
        <f aca="false">IF(B784="","",IF(OR(I784=0,INDEX(Settings!$F$6:$F$65,MAX(I784,1))=""),"Uncategorised",INDEX(Settings!$F$6:$F$65,I784)))</f>
        <v/>
      </c>
      <c r="I784" s="22" t="str">
        <f aca="false">IF(B784="","",SUMPRODUCT(MAX((Settings!$E$6:$E$65&lt;&gt;"")*ISNUMBER(SEARCH(Settings!$E$6:$E$65,B784))*(ROW(Settings!$E$6:$E$65)-5))))</f>
        <v/>
      </c>
    </row>
    <row r="785" customFormat="false" ht="15" hidden="false" customHeight="false" outlineLevel="0" collapsed="false">
      <c r="A785" s="19"/>
      <c r="B785" s="15"/>
      <c r="C785" s="20"/>
      <c r="D785" s="21" t="str">
        <f aca="false">IF(B785="","",IF(E785&lt;&gt;"",E785,H785))</f>
        <v/>
      </c>
      <c r="E785" s="15"/>
      <c r="F785" s="21" t="str">
        <f aca="false">IF(D785="","",IF(COUNTIF(Settings!$A$6:$A$13,D785)&gt;0,"Income",IF(COUNTIF(Settings!$A$32:$A$34,D785)&gt;0,"Saving","Spending")))</f>
        <v/>
      </c>
      <c r="G785" s="15"/>
      <c r="H785" s="22" t="str">
        <f aca="false">IF(B785="","",IF(OR(I785=0,INDEX(Settings!$F$6:$F$65,MAX(I785,1))=""),"Uncategorised",INDEX(Settings!$F$6:$F$65,I785)))</f>
        <v/>
      </c>
      <c r="I785" s="22" t="str">
        <f aca="false">IF(B785="","",SUMPRODUCT(MAX((Settings!$E$6:$E$65&lt;&gt;"")*ISNUMBER(SEARCH(Settings!$E$6:$E$65,B785))*(ROW(Settings!$E$6:$E$65)-5))))</f>
        <v/>
      </c>
    </row>
    <row r="786" customFormat="false" ht="15" hidden="false" customHeight="false" outlineLevel="0" collapsed="false">
      <c r="A786" s="19"/>
      <c r="B786" s="15"/>
      <c r="C786" s="20"/>
      <c r="D786" s="21" t="str">
        <f aca="false">IF(B786="","",IF(E786&lt;&gt;"",E786,H786))</f>
        <v/>
      </c>
      <c r="E786" s="15"/>
      <c r="F786" s="21" t="str">
        <f aca="false">IF(D786="","",IF(COUNTIF(Settings!$A$6:$A$13,D786)&gt;0,"Income",IF(COUNTIF(Settings!$A$32:$A$34,D786)&gt;0,"Saving","Spending")))</f>
        <v/>
      </c>
      <c r="G786" s="15"/>
      <c r="H786" s="22" t="str">
        <f aca="false">IF(B786="","",IF(OR(I786=0,INDEX(Settings!$F$6:$F$65,MAX(I786,1))=""),"Uncategorised",INDEX(Settings!$F$6:$F$65,I786)))</f>
        <v/>
      </c>
      <c r="I786" s="22" t="str">
        <f aca="false">IF(B786="","",SUMPRODUCT(MAX((Settings!$E$6:$E$65&lt;&gt;"")*ISNUMBER(SEARCH(Settings!$E$6:$E$65,B786))*(ROW(Settings!$E$6:$E$65)-5))))</f>
        <v/>
      </c>
    </row>
    <row r="787" customFormat="false" ht="15" hidden="false" customHeight="false" outlineLevel="0" collapsed="false">
      <c r="A787" s="19"/>
      <c r="B787" s="15"/>
      <c r="C787" s="20"/>
      <c r="D787" s="21" t="str">
        <f aca="false">IF(B787="","",IF(E787&lt;&gt;"",E787,H787))</f>
        <v/>
      </c>
      <c r="E787" s="15"/>
      <c r="F787" s="21" t="str">
        <f aca="false">IF(D787="","",IF(COUNTIF(Settings!$A$6:$A$13,D787)&gt;0,"Income",IF(COUNTIF(Settings!$A$32:$A$34,D787)&gt;0,"Saving","Spending")))</f>
        <v/>
      </c>
      <c r="G787" s="15"/>
      <c r="H787" s="22" t="str">
        <f aca="false">IF(B787="","",IF(OR(I787=0,INDEX(Settings!$F$6:$F$65,MAX(I787,1))=""),"Uncategorised",INDEX(Settings!$F$6:$F$65,I787)))</f>
        <v/>
      </c>
      <c r="I787" s="22" t="str">
        <f aca="false">IF(B787="","",SUMPRODUCT(MAX((Settings!$E$6:$E$65&lt;&gt;"")*ISNUMBER(SEARCH(Settings!$E$6:$E$65,B787))*(ROW(Settings!$E$6:$E$65)-5))))</f>
        <v/>
      </c>
    </row>
    <row r="788" customFormat="false" ht="15" hidden="false" customHeight="false" outlineLevel="0" collapsed="false">
      <c r="A788" s="19"/>
      <c r="B788" s="15"/>
      <c r="C788" s="20"/>
      <c r="D788" s="21" t="str">
        <f aca="false">IF(B788="","",IF(E788&lt;&gt;"",E788,H788))</f>
        <v/>
      </c>
      <c r="E788" s="15"/>
      <c r="F788" s="21" t="str">
        <f aca="false">IF(D788="","",IF(COUNTIF(Settings!$A$6:$A$13,D788)&gt;0,"Income",IF(COUNTIF(Settings!$A$32:$A$34,D788)&gt;0,"Saving","Spending")))</f>
        <v/>
      </c>
      <c r="G788" s="15"/>
      <c r="H788" s="22" t="str">
        <f aca="false">IF(B788="","",IF(OR(I788=0,INDEX(Settings!$F$6:$F$65,MAX(I788,1))=""),"Uncategorised",INDEX(Settings!$F$6:$F$65,I788)))</f>
        <v/>
      </c>
      <c r="I788" s="22" t="str">
        <f aca="false">IF(B788="","",SUMPRODUCT(MAX((Settings!$E$6:$E$65&lt;&gt;"")*ISNUMBER(SEARCH(Settings!$E$6:$E$65,B788))*(ROW(Settings!$E$6:$E$65)-5))))</f>
        <v/>
      </c>
    </row>
    <row r="789" customFormat="false" ht="15" hidden="false" customHeight="false" outlineLevel="0" collapsed="false">
      <c r="A789" s="19"/>
      <c r="B789" s="15"/>
      <c r="C789" s="20"/>
      <c r="D789" s="21" t="str">
        <f aca="false">IF(B789="","",IF(E789&lt;&gt;"",E789,H789))</f>
        <v/>
      </c>
      <c r="E789" s="15"/>
      <c r="F789" s="21" t="str">
        <f aca="false">IF(D789="","",IF(COUNTIF(Settings!$A$6:$A$13,D789)&gt;0,"Income",IF(COUNTIF(Settings!$A$32:$A$34,D789)&gt;0,"Saving","Spending")))</f>
        <v/>
      </c>
      <c r="G789" s="15"/>
      <c r="H789" s="22" t="str">
        <f aca="false">IF(B789="","",IF(OR(I789=0,INDEX(Settings!$F$6:$F$65,MAX(I789,1))=""),"Uncategorised",INDEX(Settings!$F$6:$F$65,I789)))</f>
        <v/>
      </c>
      <c r="I789" s="22" t="str">
        <f aca="false">IF(B789="","",SUMPRODUCT(MAX((Settings!$E$6:$E$65&lt;&gt;"")*ISNUMBER(SEARCH(Settings!$E$6:$E$65,B789))*(ROW(Settings!$E$6:$E$65)-5))))</f>
        <v/>
      </c>
    </row>
    <row r="790" customFormat="false" ht="15" hidden="false" customHeight="false" outlineLevel="0" collapsed="false">
      <c r="A790" s="19"/>
      <c r="B790" s="15"/>
      <c r="C790" s="20"/>
      <c r="D790" s="21" t="str">
        <f aca="false">IF(B790="","",IF(E790&lt;&gt;"",E790,H790))</f>
        <v/>
      </c>
      <c r="E790" s="15"/>
      <c r="F790" s="21" t="str">
        <f aca="false">IF(D790="","",IF(COUNTIF(Settings!$A$6:$A$13,D790)&gt;0,"Income",IF(COUNTIF(Settings!$A$32:$A$34,D790)&gt;0,"Saving","Spending")))</f>
        <v/>
      </c>
      <c r="G790" s="15"/>
      <c r="H790" s="22" t="str">
        <f aca="false">IF(B790="","",IF(OR(I790=0,INDEX(Settings!$F$6:$F$65,MAX(I790,1))=""),"Uncategorised",INDEX(Settings!$F$6:$F$65,I790)))</f>
        <v/>
      </c>
      <c r="I790" s="22" t="str">
        <f aca="false">IF(B790="","",SUMPRODUCT(MAX((Settings!$E$6:$E$65&lt;&gt;"")*ISNUMBER(SEARCH(Settings!$E$6:$E$65,B790))*(ROW(Settings!$E$6:$E$65)-5))))</f>
        <v/>
      </c>
    </row>
    <row r="791" customFormat="false" ht="15" hidden="false" customHeight="false" outlineLevel="0" collapsed="false">
      <c r="A791" s="19"/>
      <c r="B791" s="15"/>
      <c r="C791" s="20"/>
      <c r="D791" s="21" t="str">
        <f aca="false">IF(B791="","",IF(E791&lt;&gt;"",E791,H791))</f>
        <v/>
      </c>
      <c r="E791" s="15"/>
      <c r="F791" s="21" t="str">
        <f aca="false">IF(D791="","",IF(COUNTIF(Settings!$A$6:$A$13,D791)&gt;0,"Income",IF(COUNTIF(Settings!$A$32:$A$34,D791)&gt;0,"Saving","Spending")))</f>
        <v/>
      </c>
      <c r="G791" s="15"/>
      <c r="H791" s="22" t="str">
        <f aca="false">IF(B791="","",IF(OR(I791=0,INDEX(Settings!$F$6:$F$65,MAX(I791,1))=""),"Uncategorised",INDEX(Settings!$F$6:$F$65,I791)))</f>
        <v/>
      </c>
      <c r="I791" s="22" t="str">
        <f aca="false">IF(B791="","",SUMPRODUCT(MAX((Settings!$E$6:$E$65&lt;&gt;"")*ISNUMBER(SEARCH(Settings!$E$6:$E$65,B791))*(ROW(Settings!$E$6:$E$65)-5))))</f>
        <v/>
      </c>
    </row>
    <row r="792" customFormat="false" ht="15" hidden="false" customHeight="false" outlineLevel="0" collapsed="false">
      <c r="A792" s="19"/>
      <c r="B792" s="15"/>
      <c r="C792" s="20"/>
      <c r="D792" s="21" t="str">
        <f aca="false">IF(B792="","",IF(E792&lt;&gt;"",E792,H792))</f>
        <v/>
      </c>
      <c r="E792" s="15"/>
      <c r="F792" s="21" t="str">
        <f aca="false">IF(D792="","",IF(COUNTIF(Settings!$A$6:$A$13,D792)&gt;0,"Income",IF(COUNTIF(Settings!$A$32:$A$34,D792)&gt;0,"Saving","Spending")))</f>
        <v/>
      </c>
      <c r="G792" s="15"/>
      <c r="H792" s="22" t="str">
        <f aca="false">IF(B792="","",IF(OR(I792=0,INDEX(Settings!$F$6:$F$65,MAX(I792,1))=""),"Uncategorised",INDEX(Settings!$F$6:$F$65,I792)))</f>
        <v/>
      </c>
      <c r="I792" s="22" t="str">
        <f aca="false">IF(B792="","",SUMPRODUCT(MAX((Settings!$E$6:$E$65&lt;&gt;"")*ISNUMBER(SEARCH(Settings!$E$6:$E$65,B792))*(ROW(Settings!$E$6:$E$65)-5))))</f>
        <v/>
      </c>
    </row>
    <row r="793" customFormat="false" ht="15" hidden="false" customHeight="false" outlineLevel="0" collapsed="false">
      <c r="A793" s="19"/>
      <c r="B793" s="15"/>
      <c r="C793" s="20"/>
      <c r="D793" s="21" t="str">
        <f aca="false">IF(B793="","",IF(E793&lt;&gt;"",E793,H793))</f>
        <v/>
      </c>
      <c r="E793" s="15"/>
      <c r="F793" s="21" t="str">
        <f aca="false">IF(D793="","",IF(COUNTIF(Settings!$A$6:$A$13,D793)&gt;0,"Income",IF(COUNTIF(Settings!$A$32:$A$34,D793)&gt;0,"Saving","Spending")))</f>
        <v/>
      </c>
      <c r="G793" s="15"/>
      <c r="H793" s="22" t="str">
        <f aca="false">IF(B793="","",IF(OR(I793=0,INDEX(Settings!$F$6:$F$65,MAX(I793,1))=""),"Uncategorised",INDEX(Settings!$F$6:$F$65,I793)))</f>
        <v/>
      </c>
      <c r="I793" s="22" t="str">
        <f aca="false">IF(B793="","",SUMPRODUCT(MAX((Settings!$E$6:$E$65&lt;&gt;"")*ISNUMBER(SEARCH(Settings!$E$6:$E$65,B793))*(ROW(Settings!$E$6:$E$65)-5))))</f>
        <v/>
      </c>
    </row>
    <row r="794" customFormat="false" ht="15" hidden="false" customHeight="false" outlineLevel="0" collapsed="false">
      <c r="A794" s="19"/>
      <c r="B794" s="15"/>
      <c r="C794" s="20"/>
      <c r="D794" s="21" t="str">
        <f aca="false">IF(B794="","",IF(E794&lt;&gt;"",E794,H794))</f>
        <v/>
      </c>
      <c r="E794" s="15"/>
      <c r="F794" s="21" t="str">
        <f aca="false">IF(D794="","",IF(COUNTIF(Settings!$A$6:$A$13,D794)&gt;0,"Income",IF(COUNTIF(Settings!$A$32:$A$34,D794)&gt;0,"Saving","Spending")))</f>
        <v/>
      </c>
      <c r="G794" s="15"/>
      <c r="H794" s="22" t="str">
        <f aca="false">IF(B794="","",IF(OR(I794=0,INDEX(Settings!$F$6:$F$65,MAX(I794,1))=""),"Uncategorised",INDEX(Settings!$F$6:$F$65,I794)))</f>
        <v/>
      </c>
      <c r="I794" s="22" t="str">
        <f aca="false">IF(B794="","",SUMPRODUCT(MAX((Settings!$E$6:$E$65&lt;&gt;"")*ISNUMBER(SEARCH(Settings!$E$6:$E$65,B794))*(ROW(Settings!$E$6:$E$65)-5))))</f>
        <v/>
      </c>
    </row>
    <row r="795" customFormat="false" ht="15" hidden="false" customHeight="false" outlineLevel="0" collapsed="false">
      <c r="A795" s="19"/>
      <c r="B795" s="15"/>
      <c r="C795" s="20"/>
      <c r="D795" s="21" t="str">
        <f aca="false">IF(B795="","",IF(E795&lt;&gt;"",E795,H795))</f>
        <v/>
      </c>
      <c r="E795" s="15"/>
      <c r="F795" s="21" t="str">
        <f aca="false">IF(D795="","",IF(COUNTIF(Settings!$A$6:$A$13,D795)&gt;0,"Income",IF(COUNTIF(Settings!$A$32:$A$34,D795)&gt;0,"Saving","Spending")))</f>
        <v/>
      </c>
      <c r="G795" s="15"/>
      <c r="H795" s="22" t="str">
        <f aca="false">IF(B795="","",IF(OR(I795=0,INDEX(Settings!$F$6:$F$65,MAX(I795,1))=""),"Uncategorised",INDEX(Settings!$F$6:$F$65,I795)))</f>
        <v/>
      </c>
      <c r="I795" s="22" t="str">
        <f aca="false">IF(B795="","",SUMPRODUCT(MAX((Settings!$E$6:$E$65&lt;&gt;"")*ISNUMBER(SEARCH(Settings!$E$6:$E$65,B795))*(ROW(Settings!$E$6:$E$65)-5))))</f>
        <v/>
      </c>
    </row>
    <row r="796" customFormat="false" ht="15" hidden="false" customHeight="false" outlineLevel="0" collapsed="false">
      <c r="A796" s="19"/>
      <c r="B796" s="15"/>
      <c r="C796" s="20"/>
      <c r="D796" s="21" t="str">
        <f aca="false">IF(B796="","",IF(E796&lt;&gt;"",E796,H796))</f>
        <v/>
      </c>
      <c r="E796" s="15"/>
      <c r="F796" s="21" t="str">
        <f aca="false">IF(D796="","",IF(COUNTIF(Settings!$A$6:$A$13,D796)&gt;0,"Income",IF(COUNTIF(Settings!$A$32:$A$34,D796)&gt;0,"Saving","Spending")))</f>
        <v/>
      </c>
      <c r="G796" s="15"/>
      <c r="H796" s="22" t="str">
        <f aca="false">IF(B796="","",IF(OR(I796=0,INDEX(Settings!$F$6:$F$65,MAX(I796,1))=""),"Uncategorised",INDEX(Settings!$F$6:$F$65,I796)))</f>
        <v/>
      </c>
      <c r="I796" s="22" t="str">
        <f aca="false">IF(B796="","",SUMPRODUCT(MAX((Settings!$E$6:$E$65&lt;&gt;"")*ISNUMBER(SEARCH(Settings!$E$6:$E$65,B796))*(ROW(Settings!$E$6:$E$65)-5))))</f>
        <v/>
      </c>
    </row>
    <row r="797" customFormat="false" ht="15" hidden="false" customHeight="false" outlineLevel="0" collapsed="false">
      <c r="A797" s="19"/>
      <c r="B797" s="15"/>
      <c r="C797" s="20"/>
      <c r="D797" s="21" t="str">
        <f aca="false">IF(B797="","",IF(E797&lt;&gt;"",E797,H797))</f>
        <v/>
      </c>
      <c r="E797" s="15"/>
      <c r="F797" s="21" t="str">
        <f aca="false">IF(D797="","",IF(COUNTIF(Settings!$A$6:$A$13,D797)&gt;0,"Income",IF(COUNTIF(Settings!$A$32:$A$34,D797)&gt;0,"Saving","Spending")))</f>
        <v/>
      </c>
      <c r="G797" s="15"/>
      <c r="H797" s="22" t="str">
        <f aca="false">IF(B797="","",IF(OR(I797=0,INDEX(Settings!$F$6:$F$65,MAX(I797,1))=""),"Uncategorised",INDEX(Settings!$F$6:$F$65,I797)))</f>
        <v/>
      </c>
      <c r="I797" s="22" t="str">
        <f aca="false">IF(B797="","",SUMPRODUCT(MAX((Settings!$E$6:$E$65&lt;&gt;"")*ISNUMBER(SEARCH(Settings!$E$6:$E$65,B797))*(ROW(Settings!$E$6:$E$65)-5))))</f>
        <v/>
      </c>
    </row>
    <row r="798" customFormat="false" ht="15" hidden="false" customHeight="false" outlineLevel="0" collapsed="false">
      <c r="A798" s="19"/>
      <c r="B798" s="15"/>
      <c r="C798" s="20"/>
      <c r="D798" s="21" t="str">
        <f aca="false">IF(B798="","",IF(E798&lt;&gt;"",E798,H798))</f>
        <v/>
      </c>
      <c r="E798" s="15"/>
      <c r="F798" s="21" t="str">
        <f aca="false">IF(D798="","",IF(COUNTIF(Settings!$A$6:$A$13,D798)&gt;0,"Income",IF(COUNTIF(Settings!$A$32:$A$34,D798)&gt;0,"Saving","Spending")))</f>
        <v/>
      </c>
      <c r="G798" s="15"/>
      <c r="H798" s="22" t="str">
        <f aca="false">IF(B798="","",IF(OR(I798=0,INDEX(Settings!$F$6:$F$65,MAX(I798,1))=""),"Uncategorised",INDEX(Settings!$F$6:$F$65,I798)))</f>
        <v/>
      </c>
      <c r="I798" s="22" t="str">
        <f aca="false">IF(B798="","",SUMPRODUCT(MAX((Settings!$E$6:$E$65&lt;&gt;"")*ISNUMBER(SEARCH(Settings!$E$6:$E$65,B798))*(ROW(Settings!$E$6:$E$65)-5))))</f>
        <v/>
      </c>
    </row>
    <row r="799" customFormat="false" ht="15" hidden="false" customHeight="false" outlineLevel="0" collapsed="false">
      <c r="A799" s="19"/>
      <c r="B799" s="15"/>
      <c r="C799" s="20"/>
      <c r="D799" s="21" t="str">
        <f aca="false">IF(B799="","",IF(E799&lt;&gt;"",E799,H799))</f>
        <v/>
      </c>
      <c r="E799" s="15"/>
      <c r="F799" s="21" t="str">
        <f aca="false">IF(D799="","",IF(COUNTIF(Settings!$A$6:$A$13,D799)&gt;0,"Income",IF(COUNTIF(Settings!$A$32:$A$34,D799)&gt;0,"Saving","Spending")))</f>
        <v/>
      </c>
      <c r="G799" s="15"/>
      <c r="H799" s="22" t="str">
        <f aca="false">IF(B799="","",IF(OR(I799=0,INDEX(Settings!$F$6:$F$65,MAX(I799,1))=""),"Uncategorised",INDEX(Settings!$F$6:$F$65,I799)))</f>
        <v/>
      </c>
      <c r="I799" s="22" t="str">
        <f aca="false">IF(B799="","",SUMPRODUCT(MAX((Settings!$E$6:$E$65&lt;&gt;"")*ISNUMBER(SEARCH(Settings!$E$6:$E$65,B799))*(ROW(Settings!$E$6:$E$65)-5))))</f>
        <v/>
      </c>
    </row>
    <row r="800" customFormat="false" ht="15" hidden="false" customHeight="false" outlineLevel="0" collapsed="false">
      <c r="A800" s="19"/>
      <c r="B800" s="15"/>
      <c r="C800" s="20"/>
      <c r="D800" s="21" t="str">
        <f aca="false">IF(B800="","",IF(E800&lt;&gt;"",E800,H800))</f>
        <v/>
      </c>
      <c r="E800" s="15"/>
      <c r="F800" s="21" t="str">
        <f aca="false">IF(D800="","",IF(COUNTIF(Settings!$A$6:$A$13,D800)&gt;0,"Income",IF(COUNTIF(Settings!$A$32:$A$34,D800)&gt;0,"Saving","Spending")))</f>
        <v/>
      </c>
      <c r="G800" s="15"/>
      <c r="H800" s="22" t="str">
        <f aca="false">IF(B800="","",IF(OR(I800=0,INDEX(Settings!$F$6:$F$65,MAX(I800,1))=""),"Uncategorised",INDEX(Settings!$F$6:$F$65,I800)))</f>
        <v/>
      </c>
      <c r="I800" s="22" t="str">
        <f aca="false">IF(B800="","",SUMPRODUCT(MAX((Settings!$E$6:$E$65&lt;&gt;"")*ISNUMBER(SEARCH(Settings!$E$6:$E$65,B800))*(ROW(Settings!$E$6:$E$65)-5))))</f>
        <v/>
      </c>
    </row>
    <row r="801" customFormat="false" ht="15" hidden="false" customHeight="false" outlineLevel="0" collapsed="false">
      <c r="A801" s="19"/>
      <c r="B801" s="15"/>
      <c r="C801" s="20"/>
      <c r="D801" s="21" t="str">
        <f aca="false">IF(B801="","",IF(E801&lt;&gt;"",E801,H801))</f>
        <v/>
      </c>
      <c r="E801" s="15"/>
      <c r="F801" s="21" t="str">
        <f aca="false">IF(D801="","",IF(COUNTIF(Settings!$A$6:$A$13,D801)&gt;0,"Income",IF(COUNTIF(Settings!$A$32:$A$34,D801)&gt;0,"Saving","Spending")))</f>
        <v/>
      </c>
      <c r="G801" s="15"/>
      <c r="H801" s="22" t="str">
        <f aca="false">IF(B801="","",IF(OR(I801=0,INDEX(Settings!$F$6:$F$65,MAX(I801,1))=""),"Uncategorised",INDEX(Settings!$F$6:$F$65,I801)))</f>
        <v/>
      </c>
      <c r="I801" s="22" t="str">
        <f aca="false">IF(B801="","",SUMPRODUCT(MAX((Settings!$E$6:$E$65&lt;&gt;"")*ISNUMBER(SEARCH(Settings!$E$6:$E$65,B801))*(ROW(Settings!$E$6:$E$65)-5))))</f>
        <v/>
      </c>
    </row>
    <row r="802" customFormat="false" ht="15" hidden="false" customHeight="false" outlineLevel="0" collapsed="false">
      <c r="A802" s="19"/>
      <c r="B802" s="15"/>
      <c r="C802" s="20"/>
      <c r="D802" s="21" t="str">
        <f aca="false">IF(B802="","",IF(E802&lt;&gt;"",E802,H802))</f>
        <v/>
      </c>
      <c r="E802" s="15"/>
      <c r="F802" s="21" t="str">
        <f aca="false">IF(D802="","",IF(COUNTIF(Settings!$A$6:$A$13,D802)&gt;0,"Income",IF(COUNTIF(Settings!$A$32:$A$34,D802)&gt;0,"Saving","Spending")))</f>
        <v/>
      </c>
      <c r="G802" s="15"/>
      <c r="H802" s="22" t="str">
        <f aca="false">IF(B802="","",IF(OR(I802=0,INDEX(Settings!$F$6:$F$65,MAX(I802,1))=""),"Uncategorised",INDEX(Settings!$F$6:$F$65,I802)))</f>
        <v/>
      </c>
      <c r="I802" s="22" t="str">
        <f aca="false">IF(B802="","",SUMPRODUCT(MAX((Settings!$E$6:$E$65&lt;&gt;"")*ISNUMBER(SEARCH(Settings!$E$6:$E$65,B802))*(ROW(Settings!$E$6:$E$65)-5))))</f>
        <v/>
      </c>
    </row>
    <row r="803" customFormat="false" ht="15" hidden="false" customHeight="false" outlineLevel="0" collapsed="false">
      <c r="A803" s="19"/>
      <c r="B803" s="15"/>
      <c r="C803" s="20"/>
      <c r="D803" s="21" t="str">
        <f aca="false">IF(B803="","",IF(E803&lt;&gt;"",E803,H803))</f>
        <v/>
      </c>
      <c r="E803" s="15"/>
      <c r="F803" s="21" t="str">
        <f aca="false">IF(D803="","",IF(COUNTIF(Settings!$A$6:$A$13,D803)&gt;0,"Income",IF(COUNTIF(Settings!$A$32:$A$34,D803)&gt;0,"Saving","Spending")))</f>
        <v/>
      </c>
      <c r="G803" s="15"/>
      <c r="H803" s="22" t="str">
        <f aca="false">IF(B803="","",IF(OR(I803=0,INDEX(Settings!$F$6:$F$65,MAX(I803,1))=""),"Uncategorised",INDEX(Settings!$F$6:$F$65,I803)))</f>
        <v/>
      </c>
      <c r="I803" s="22" t="str">
        <f aca="false">IF(B803="","",SUMPRODUCT(MAX((Settings!$E$6:$E$65&lt;&gt;"")*ISNUMBER(SEARCH(Settings!$E$6:$E$65,B803))*(ROW(Settings!$E$6:$E$65)-5))))</f>
        <v/>
      </c>
    </row>
    <row r="804" customFormat="false" ht="15" hidden="false" customHeight="false" outlineLevel="0" collapsed="false">
      <c r="A804" s="19"/>
      <c r="B804" s="15"/>
      <c r="C804" s="20"/>
      <c r="D804" s="21" t="str">
        <f aca="false">IF(B804="","",IF(E804&lt;&gt;"",E804,H804))</f>
        <v/>
      </c>
      <c r="E804" s="15"/>
      <c r="F804" s="21" t="str">
        <f aca="false">IF(D804="","",IF(COUNTIF(Settings!$A$6:$A$13,D804)&gt;0,"Income",IF(COUNTIF(Settings!$A$32:$A$34,D804)&gt;0,"Saving","Spending")))</f>
        <v/>
      </c>
      <c r="G804" s="15"/>
      <c r="H804" s="22" t="str">
        <f aca="false">IF(B804="","",IF(OR(I804=0,INDEX(Settings!$F$6:$F$65,MAX(I804,1))=""),"Uncategorised",INDEX(Settings!$F$6:$F$65,I804)))</f>
        <v/>
      </c>
      <c r="I804" s="22" t="str">
        <f aca="false">IF(B804="","",SUMPRODUCT(MAX((Settings!$E$6:$E$65&lt;&gt;"")*ISNUMBER(SEARCH(Settings!$E$6:$E$65,B804))*(ROW(Settings!$E$6:$E$65)-5))))</f>
        <v/>
      </c>
    </row>
    <row r="805" customFormat="false" ht="15" hidden="false" customHeight="false" outlineLevel="0" collapsed="false">
      <c r="A805" s="19"/>
      <c r="B805" s="15"/>
      <c r="C805" s="20"/>
      <c r="D805" s="21" t="str">
        <f aca="false">IF(B805="","",IF(E805&lt;&gt;"",E805,H805))</f>
        <v/>
      </c>
      <c r="E805" s="15"/>
      <c r="F805" s="21" t="str">
        <f aca="false">IF(D805="","",IF(COUNTIF(Settings!$A$6:$A$13,D805)&gt;0,"Income",IF(COUNTIF(Settings!$A$32:$A$34,D805)&gt;0,"Saving","Spending")))</f>
        <v/>
      </c>
      <c r="G805" s="15"/>
      <c r="H805" s="22" t="str">
        <f aca="false">IF(B805="","",IF(OR(I805=0,INDEX(Settings!$F$6:$F$65,MAX(I805,1))=""),"Uncategorised",INDEX(Settings!$F$6:$F$65,I805)))</f>
        <v/>
      </c>
      <c r="I805" s="22" t="str">
        <f aca="false">IF(B805="","",SUMPRODUCT(MAX((Settings!$E$6:$E$65&lt;&gt;"")*ISNUMBER(SEARCH(Settings!$E$6:$E$65,B805))*(ROW(Settings!$E$6:$E$65)-5))))</f>
        <v/>
      </c>
    </row>
    <row r="806" customFormat="false" ht="15" hidden="false" customHeight="false" outlineLevel="0" collapsed="false">
      <c r="A806" s="19"/>
      <c r="B806" s="15"/>
      <c r="C806" s="20"/>
      <c r="D806" s="21" t="str">
        <f aca="false">IF(B806="","",IF(E806&lt;&gt;"",E806,H806))</f>
        <v/>
      </c>
      <c r="E806" s="15"/>
      <c r="F806" s="21" t="str">
        <f aca="false">IF(D806="","",IF(COUNTIF(Settings!$A$6:$A$13,D806)&gt;0,"Income",IF(COUNTIF(Settings!$A$32:$A$34,D806)&gt;0,"Saving","Spending")))</f>
        <v/>
      </c>
      <c r="G806" s="15"/>
      <c r="H806" s="22" t="str">
        <f aca="false">IF(B806="","",IF(OR(I806=0,INDEX(Settings!$F$6:$F$65,MAX(I806,1))=""),"Uncategorised",INDEX(Settings!$F$6:$F$65,I806)))</f>
        <v/>
      </c>
      <c r="I806" s="22" t="str">
        <f aca="false">IF(B806="","",SUMPRODUCT(MAX((Settings!$E$6:$E$65&lt;&gt;"")*ISNUMBER(SEARCH(Settings!$E$6:$E$65,B806))*(ROW(Settings!$E$6:$E$65)-5))))</f>
        <v/>
      </c>
    </row>
    <row r="807" customFormat="false" ht="15" hidden="false" customHeight="false" outlineLevel="0" collapsed="false">
      <c r="A807" s="19"/>
      <c r="B807" s="15"/>
      <c r="C807" s="20"/>
      <c r="D807" s="21" t="str">
        <f aca="false">IF(B807="","",IF(E807&lt;&gt;"",E807,H807))</f>
        <v/>
      </c>
      <c r="E807" s="15"/>
      <c r="F807" s="21" t="str">
        <f aca="false">IF(D807="","",IF(COUNTIF(Settings!$A$6:$A$13,D807)&gt;0,"Income",IF(COUNTIF(Settings!$A$32:$A$34,D807)&gt;0,"Saving","Spending")))</f>
        <v/>
      </c>
      <c r="G807" s="15"/>
      <c r="H807" s="22" t="str">
        <f aca="false">IF(B807="","",IF(OR(I807=0,INDEX(Settings!$F$6:$F$65,MAX(I807,1))=""),"Uncategorised",INDEX(Settings!$F$6:$F$65,I807)))</f>
        <v/>
      </c>
      <c r="I807" s="22" t="str">
        <f aca="false">IF(B807="","",SUMPRODUCT(MAX((Settings!$E$6:$E$65&lt;&gt;"")*ISNUMBER(SEARCH(Settings!$E$6:$E$65,B807))*(ROW(Settings!$E$6:$E$65)-5))))</f>
        <v/>
      </c>
    </row>
    <row r="808" customFormat="false" ht="15" hidden="false" customHeight="false" outlineLevel="0" collapsed="false">
      <c r="A808" s="19"/>
      <c r="B808" s="15"/>
      <c r="C808" s="20"/>
      <c r="D808" s="21" t="str">
        <f aca="false">IF(B808="","",IF(E808&lt;&gt;"",E808,H808))</f>
        <v/>
      </c>
      <c r="E808" s="15"/>
      <c r="F808" s="21" t="str">
        <f aca="false">IF(D808="","",IF(COUNTIF(Settings!$A$6:$A$13,D808)&gt;0,"Income",IF(COUNTIF(Settings!$A$32:$A$34,D808)&gt;0,"Saving","Spending")))</f>
        <v/>
      </c>
      <c r="G808" s="15"/>
      <c r="H808" s="22" t="str">
        <f aca="false">IF(B808="","",IF(OR(I808=0,INDEX(Settings!$F$6:$F$65,MAX(I808,1))=""),"Uncategorised",INDEX(Settings!$F$6:$F$65,I808)))</f>
        <v/>
      </c>
      <c r="I808" s="22" t="str">
        <f aca="false">IF(B808="","",SUMPRODUCT(MAX((Settings!$E$6:$E$65&lt;&gt;"")*ISNUMBER(SEARCH(Settings!$E$6:$E$65,B808))*(ROW(Settings!$E$6:$E$65)-5))))</f>
        <v/>
      </c>
    </row>
    <row r="809" customFormat="false" ht="15" hidden="false" customHeight="false" outlineLevel="0" collapsed="false">
      <c r="A809" s="19"/>
      <c r="B809" s="15"/>
      <c r="C809" s="20"/>
      <c r="D809" s="21" t="str">
        <f aca="false">IF(B809="","",IF(E809&lt;&gt;"",E809,H809))</f>
        <v/>
      </c>
      <c r="E809" s="15"/>
      <c r="F809" s="21" t="str">
        <f aca="false">IF(D809="","",IF(COUNTIF(Settings!$A$6:$A$13,D809)&gt;0,"Income",IF(COUNTIF(Settings!$A$32:$A$34,D809)&gt;0,"Saving","Spending")))</f>
        <v/>
      </c>
      <c r="G809" s="15"/>
      <c r="H809" s="22" t="str">
        <f aca="false">IF(B809="","",IF(OR(I809=0,INDEX(Settings!$F$6:$F$65,MAX(I809,1))=""),"Uncategorised",INDEX(Settings!$F$6:$F$65,I809)))</f>
        <v/>
      </c>
      <c r="I809" s="22" t="str">
        <f aca="false">IF(B809="","",SUMPRODUCT(MAX((Settings!$E$6:$E$65&lt;&gt;"")*ISNUMBER(SEARCH(Settings!$E$6:$E$65,B809))*(ROW(Settings!$E$6:$E$65)-5))))</f>
        <v/>
      </c>
    </row>
    <row r="810" customFormat="false" ht="15" hidden="false" customHeight="false" outlineLevel="0" collapsed="false">
      <c r="A810" s="19"/>
      <c r="B810" s="15"/>
      <c r="C810" s="20"/>
      <c r="D810" s="21" t="str">
        <f aca="false">IF(B810="","",IF(E810&lt;&gt;"",E810,H810))</f>
        <v/>
      </c>
      <c r="E810" s="15"/>
      <c r="F810" s="21" t="str">
        <f aca="false">IF(D810="","",IF(COUNTIF(Settings!$A$6:$A$13,D810)&gt;0,"Income",IF(COUNTIF(Settings!$A$32:$A$34,D810)&gt;0,"Saving","Spending")))</f>
        <v/>
      </c>
      <c r="G810" s="15"/>
      <c r="H810" s="22" t="str">
        <f aca="false">IF(B810="","",IF(OR(I810=0,INDEX(Settings!$F$6:$F$65,MAX(I810,1))=""),"Uncategorised",INDEX(Settings!$F$6:$F$65,I810)))</f>
        <v/>
      </c>
      <c r="I810" s="22" t="str">
        <f aca="false">IF(B810="","",SUMPRODUCT(MAX((Settings!$E$6:$E$65&lt;&gt;"")*ISNUMBER(SEARCH(Settings!$E$6:$E$65,B810))*(ROW(Settings!$E$6:$E$65)-5))))</f>
        <v/>
      </c>
    </row>
    <row r="811" customFormat="false" ht="15" hidden="false" customHeight="false" outlineLevel="0" collapsed="false">
      <c r="A811" s="19"/>
      <c r="B811" s="15"/>
      <c r="C811" s="20"/>
      <c r="D811" s="21" t="str">
        <f aca="false">IF(B811="","",IF(E811&lt;&gt;"",E811,H811))</f>
        <v/>
      </c>
      <c r="E811" s="15"/>
      <c r="F811" s="21" t="str">
        <f aca="false">IF(D811="","",IF(COUNTIF(Settings!$A$6:$A$13,D811)&gt;0,"Income",IF(COUNTIF(Settings!$A$32:$A$34,D811)&gt;0,"Saving","Spending")))</f>
        <v/>
      </c>
      <c r="G811" s="15"/>
      <c r="H811" s="22" t="str">
        <f aca="false">IF(B811="","",IF(OR(I811=0,INDEX(Settings!$F$6:$F$65,MAX(I811,1))=""),"Uncategorised",INDEX(Settings!$F$6:$F$65,I811)))</f>
        <v/>
      </c>
      <c r="I811" s="22" t="str">
        <f aca="false">IF(B811="","",SUMPRODUCT(MAX((Settings!$E$6:$E$65&lt;&gt;"")*ISNUMBER(SEARCH(Settings!$E$6:$E$65,B811))*(ROW(Settings!$E$6:$E$65)-5))))</f>
        <v/>
      </c>
    </row>
    <row r="812" customFormat="false" ht="15" hidden="false" customHeight="false" outlineLevel="0" collapsed="false">
      <c r="A812" s="19"/>
      <c r="B812" s="15"/>
      <c r="C812" s="20"/>
      <c r="D812" s="21" t="str">
        <f aca="false">IF(B812="","",IF(E812&lt;&gt;"",E812,H812))</f>
        <v/>
      </c>
      <c r="E812" s="15"/>
      <c r="F812" s="21" t="str">
        <f aca="false">IF(D812="","",IF(COUNTIF(Settings!$A$6:$A$13,D812)&gt;0,"Income",IF(COUNTIF(Settings!$A$32:$A$34,D812)&gt;0,"Saving","Spending")))</f>
        <v/>
      </c>
      <c r="G812" s="15"/>
      <c r="H812" s="22" t="str">
        <f aca="false">IF(B812="","",IF(OR(I812=0,INDEX(Settings!$F$6:$F$65,MAX(I812,1))=""),"Uncategorised",INDEX(Settings!$F$6:$F$65,I812)))</f>
        <v/>
      </c>
      <c r="I812" s="22" t="str">
        <f aca="false">IF(B812="","",SUMPRODUCT(MAX((Settings!$E$6:$E$65&lt;&gt;"")*ISNUMBER(SEARCH(Settings!$E$6:$E$65,B812))*(ROW(Settings!$E$6:$E$65)-5))))</f>
        <v/>
      </c>
    </row>
    <row r="813" customFormat="false" ht="15" hidden="false" customHeight="false" outlineLevel="0" collapsed="false">
      <c r="A813" s="19"/>
      <c r="B813" s="15"/>
      <c r="C813" s="20"/>
      <c r="D813" s="21" t="str">
        <f aca="false">IF(B813="","",IF(E813&lt;&gt;"",E813,H813))</f>
        <v/>
      </c>
      <c r="E813" s="15"/>
      <c r="F813" s="21" t="str">
        <f aca="false">IF(D813="","",IF(COUNTIF(Settings!$A$6:$A$13,D813)&gt;0,"Income",IF(COUNTIF(Settings!$A$32:$A$34,D813)&gt;0,"Saving","Spending")))</f>
        <v/>
      </c>
      <c r="G813" s="15"/>
      <c r="H813" s="22" t="str">
        <f aca="false">IF(B813="","",IF(OR(I813=0,INDEX(Settings!$F$6:$F$65,MAX(I813,1))=""),"Uncategorised",INDEX(Settings!$F$6:$F$65,I813)))</f>
        <v/>
      </c>
      <c r="I813" s="22" t="str">
        <f aca="false">IF(B813="","",SUMPRODUCT(MAX((Settings!$E$6:$E$65&lt;&gt;"")*ISNUMBER(SEARCH(Settings!$E$6:$E$65,B813))*(ROW(Settings!$E$6:$E$65)-5))))</f>
        <v/>
      </c>
    </row>
    <row r="814" customFormat="false" ht="15" hidden="false" customHeight="false" outlineLevel="0" collapsed="false">
      <c r="A814" s="19"/>
      <c r="B814" s="15"/>
      <c r="C814" s="20"/>
      <c r="D814" s="21" t="str">
        <f aca="false">IF(B814="","",IF(E814&lt;&gt;"",E814,H814))</f>
        <v/>
      </c>
      <c r="E814" s="15"/>
      <c r="F814" s="21" t="str">
        <f aca="false">IF(D814="","",IF(COUNTIF(Settings!$A$6:$A$13,D814)&gt;0,"Income",IF(COUNTIF(Settings!$A$32:$A$34,D814)&gt;0,"Saving","Spending")))</f>
        <v/>
      </c>
      <c r="G814" s="15"/>
      <c r="H814" s="22" t="str">
        <f aca="false">IF(B814="","",IF(OR(I814=0,INDEX(Settings!$F$6:$F$65,MAX(I814,1))=""),"Uncategorised",INDEX(Settings!$F$6:$F$65,I814)))</f>
        <v/>
      </c>
      <c r="I814" s="22" t="str">
        <f aca="false">IF(B814="","",SUMPRODUCT(MAX((Settings!$E$6:$E$65&lt;&gt;"")*ISNUMBER(SEARCH(Settings!$E$6:$E$65,B814))*(ROW(Settings!$E$6:$E$65)-5))))</f>
        <v/>
      </c>
    </row>
    <row r="815" customFormat="false" ht="15" hidden="false" customHeight="false" outlineLevel="0" collapsed="false">
      <c r="A815" s="19"/>
      <c r="B815" s="15"/>
      <c r="C815" s="20"/>
      <c r="D815" s="21" t="str">
        <f aca="false">IF(B815="","",IF(E815&lt;&gt;"",E815,H815))</f>
        <v/>
      </c>
      <c r="E815" s="15"/>
      <c r="F815" s="21" t="str">
        <f aca="false">IF(D815="","",IF(COUNTIF(Settings!$A$6:$A$13,D815)&gt;0,"Income",IF(COUNTIF(Settings!$A$32:$A$34,D815)&gt;0,"Saving","Spending")))</f>
        <v/>
      </c>
      <c r="G815" s="15"/>
      <c r="H815" s="22" t="str">
        <f aca="false">IF(B815="","",IF(OR(I815=0,INDEX(Settings!$F$6:$F$65,MAX(I815,1))=""),"Uncategorised",INDEX(Settings!$F$6:$F$65,I815)))</f>
        <v/>
      </c>
      <c r="I815" s="22" t="str">
        <f aca="false">IF(B815="","",SUMPRODUCT(MAX((Settings!$E$6:$E$65&lt;&gt;"")*ISNUMBER(SEARCH(Settings!$E$6:$E$65,B815))*(ROW(Settings!$E$6:$E$65)-5))))</f>
        <v/>
      </c>
    </row>
    <row r="816" customFormat="false" ht="15" hidden="false" customHeight="false" outlineLevel="0" collapsed="false">
      <c r="A816" s="19"/>
      <c r="B816" s="15"/>
      <c r="C816" s="20"/>
      <c r="D816" s="21" t="str">
        <f aca="false">IF(B816="","",IF(E816&lt;&gt;"",E816,H816))</f>
        <v/>
      </c>
      <c r="E816" s="15"/>
      <c r="F816" s="21" t="str">
        <f aca="false">IF(D816="","",IF(COUNTIF(Settings!$A$6:$A$13,D816)&gt;0,"Income",IF(COUNTIF(Settings!$A$32:$A$34,D816)&gt;0,"Saving","Spending")))</f>
        <v/>
      </c>
      <c r="G816" s="15"/>
      <c r="H816" s="22" t="str">
        <f aca="false">IF(B816="","",IF(OR(I816=0,INDEX(Settings!$F$6:$F$65,MAX(I816,1))=""),"Uncategorised",INDEX(Settings!$F$6:$F$65,I816)))</f>
        <v/>
      </c>
      <c r="I816" s="22" t="str">
        <f aca="false">IF(B816="","",SUMPRODUCT(MAX((Settings!$E$6:$E$65&lt;&gt;"")*ISNUMBER(SEARCH(Settings!$E$6:$E$65,B816))*(ROW(Settings!$E$6:$E$65)-5))))</f>
        <v/>
      </c>
    </row>
    <row r="817" customFormat="false" ht="15" hidden="false" customHeight="false" outlineLevel="0" collapsed="false">
      <c r="A817" s="19"/>
      <c r="B817" s="15"/>
      <c r="C817" s="20"/>
      <c r="D817" s="21" t="str">
        <f aca="false">IF(B817="","",IF(E817&lt;&gt;"",E817,H817))</f>
        <v/>
      </c>
      <c r="E817" s="15"/>
      <c r="F817" s="21" t="str">
        <f aca="false">IF(D817="","",IF(COUNTIF(Settings!$A$6:$A$13,D817)&gt;0,"Income",IF(COUNTIF(Settings!$A$32:$A$34,D817)&gt;0,"Saving","Spending")))</f>
        <v/>
      </c>
      <c r="G817" s="15"/>
      <c r="H817" s="22" t="str">
        <f aca="false">IF(B817="","",IF(OR(I817=0,INDEX(Settings!$F$6:$F$65,MAX(I817,1))=""),"Uncategorised",INDEX(Settings!$F$6:$F$65,I817)))</f>
        <v/>
      </c>
      <c r="I817" s="22" t="str">
        <f aca="false">IF(B817="","",SUMPRODUCT(MAX((Settings!$E$6:$E$65&lt;&gt;"")*ISNUMBER(SEARCH(Settings!$E$6:$E$65,B817))*(ROW(Settings!$E$6:$E$65)-5))))</f>
        <v/>
      </c>
    </row>
    <row r="818" customFormat="false" ht="15" hidden="false" customHeight="false" outlineLevel="0" collapsed="false">
      <c r="A818" s="19"/>
      <c r="B818" s="15"/>
      <c r="C818" s="20"/>
      <c r="D818" s="21" t="str">
        <f aca="false">IF(B818="","",IF(E818&lt;&gt;"",E818,H818))</f>
        <v/>
      </c>
      <c r="E818" s="15"/>
      <c r="F818" s="21" t="str">
        <f aca="false">IF(D818="","",IF(COUNTIF(Settings!$A$6:$A$13,D818)&gt;0,"Income",IF(COUNTIF(Settings!$A$32:$A$34,D818)&gt;0,"Saving","Spending")))</f>
        <v/>
      </c>
      <c r="G818" s="15"/>
      <c r="H818" s="22" t="str">
        <f aca="false">IF(B818="","",IF(OR(I818=0,INDEX(Settings!$F$6:$F$65,MAX(I818,1))=""),"Uncategorised",INDEX(Settings!$F$6:$F$65,I818)))</f>
        <v/>
      </c>
      <c r="I818" s="22" t="str">
        <f aca="false">IF(B818="","",SUMPRODUCT(MAX((Settings!$E$6:$E$65&lt;&gt;"")*ISNUMBER(SEARCH(Settings!$E$6:$E$65,B818))*(ROW(Settings!$E$6:$E$65)-5))))</f>
        <v/>
      </c>
    </row>
    <row r="819" customFormat="false" ht="15" hidden="false" customHeight="false" outlineLevel="0" collapsed="false">
      <c r="A819" s="19"/>
      <c r="B819" s="15"/>
      <c r="C819" s="20"/>
      <c r="D819" s="21" t="str">
        <f aca="false">IF(B819="","",IF(E819&lt;&gt;"",E819,H819))</f>
        <v/>
      </c>
      <c r="E819" s="15"/>
      <c r="F819" s="21" t="str">
        <f aca="false">IF(D819="","",IF(COUNTIF(Settings!$A$6:$A$13,D819)&gt;0,"Income",IF(COUNTIF(Settings!$A$32:$A$34,D819)&gt;0,"Saving","Spending")))</f>
        <v/>
      </c>
      <c r="G819" s="15"/>
      <c r="H819" s="22" t="str">
        <f aca="false">IF(B819="","",IF(OR(I819=0,INDEX(Settings!$F$6:$F$65,MAX(I819,1))=""),"Uncategorised",INDEX(Settings!$F$6:$F$65,I819)))</f>
        <v/>
      </c>
      <c r="I819" s="22" t="str">
        <f aca="false">IF(B819="","",SUMPRODUCT(MAX((Settings!$E$6:$E$65&lt;&gt;"")*ISNUMBER(SEARCH(Settings!$E$6:$E$65,B819))*(ROW(Settings!$E$6:$E$65)-5))))</f>
        <v/>
      </c>
    </row>
    <row r="820" customFormat="false" ht="15" hidden="false" customHeight="false" outlineLevel="0" collapsed="false">
      <c r="A820" s="19"/>
      <c r="B820" s="15"/>
      <c r="C820" s="20"/>
      <c r="D820" s="21" t="str">
        <f aca="false">IF(B820="","",IF(E820&lt;&gt;"",E820,H820))</f>
        <v/>
      </c>
      <c r="E820" s="15"/>
      <c r="F820" s="21" t="str">
        <f aca="false">IF(D820="","",IF(COUNTIF(Settings!$A$6:$A$13,D820)&gt;0,"Income",IF(COUNTIF(Settings!$A$32:$A$34,D820)&gt;0,"Saving","Spending")))</f>
        <v/>
      </c>
      <c r="G820" s="15"/>
      <c r="H820" s="22" t="str">
        <f aca="false">IF(B820="","",IF(OR(I820=0,INDEX(Settings!$F$6:$F$65,MAX(I820,1))=""),"Uncategorised",INDEX(Settings!$F$6:$F$65,I820)))</f>
        <v/>
      </c>
      <c r="I820" s="22" t="str">
        <f aca="false">IF(B820="","",SUMPRODUCT(MAX((Settings!$E$6:$E$65&lt;&gt;"")*ISNUMBER(SEARCH(Settings!$E$6:$E$65,B820))*(ROW(Settings!$E$6:$E$65)-5))))</f>
        <v/>
      </c>
    </row>
    <row r="821" customFormat="false" ht="15" hidden="false" customHeight="false" outlineLevel="0" collapsed="false">
      <c r="A821" s="19"/>
      <c r="B821" s="15"/>
      <c r="C821" s="20"/>
      <c r="D821" s="21" t="str">
        <f aca="false">IF(B821="","",IF(E821&lt;&gt;"",E821,H821))</f>
        <v/>
      </c>
      <c r="E821" s="15"/>
      <c r="F821" s="21" t="str">
        <f aca="false">IF(D821="","",IF(COUNTIF(Settings!$A$6:$A$13,D821)&gt;0,"Income",IF(COUNTIF(Settings!$A$32:$A$34,D821)&gt;0,"Saving","Spending")))</f>
        <v/>
      </c>
      <c r="G821" s="15"/>
      <c r="H821" s="22" t="str">
        <f aca="false">IF(B821="","",IF(OR(I821=0,INDEX(Settings!$F$6:$F$65,MAX(I821,1))=""),"Uncategorised",INDEX(Settings!$F$6:$F$65,I821)))</f>
        <v/>
      </c>
      <c r="I821" s="22" t="str">
        <f aca="false">IF(B821="","",SUMPRODUCT(MAX((Settings!$E$6:$E$65&lt;&gt;"")*ISNUMBER(SEARCH(Settings!$E$6:$E$65,B821))*(ROW(Settings!$E$6:$E$65)-5))))</f>
        <v/>
      </c>
    </row>
    <row r="822" customFormat="false" ht="15" hidden="false" customHeight="false" outlineLevel="0" collapsed="false">
      <c r="A822" s="19"/>
      <c r="B822" s="15"/>
      <c r="C822" s="20"/>
      <c r="D822" s="21" t="str">
        <f aca="false">IF(B822="","",IF(E822&lt;&gt;"",E822,H822))</f>
        <v/>
      </c>
      <c r="E822" s="15"/>
      <c r="F822" s="21" t="str">
        <f aca="false">IF(D822="","",IF(COUNTIF(Settings!$A$6:$A$13,D822)&gt;0,"Income",IF(COUNTIF(Settings!$A$32:$A$34,D822)&gt;0,"Saving","Spending")))</f>
        <v/>
      </c>
      <c r="G822" s="15"/>
      <c r="H822" s="22" t="str">
        <f aca="false">IF(B822="","",IF(OR(I822=0,INDEX(Settings!$F$6:$F$65,MAX(I822,1))=""),"Uncategorised",INDEX(Settings!$F$6:$F$65,I822)))</f>
        <v/>
      </c>
      <c r="I822" s="22" t="str">
        <f aca="false">IF(B822="","",SUMPRODUCT(MAX((Settings!$E$6:$E$65&lt;&gt;"")*ISNUMBER(SEARCH(Settings!$E$6:$E$65,B822))*(ROW(Settings!$E$6:$E$65)-5))))</f>
        <v/>
      </c>
    </row>
    <row r="823" customFormat="false" ht="15" hidden="false" customHeight="false" outlineLevel="0" collapsed="false">
      <c r="A823" s="19"/>
      <c r="B823" s="15"/>
      <c r="C823" s="20"/>
      <c r="D823" s="21" t="str">
        <f aca="false">IF(B823="","",IF(E823&lt;&gt;"",E823,H823))</f>
        <v/>
      </c>
      <c r="E823" s="15"/>
      <c r="F823" s="21" t="str">
        <f aca="false">IF(D823="","",IF(COUNTIF(Settings!$A$6:$A$13,D823)&gt;0,"Income",IF(COUNTIF(Settings!$A$32:$A$34,D823)&gt;0,"Saving","Spending")))</f>
        <v/>
      </c>
      <c r="G823" s="15"/>
      <c r="H823" s="22" t="str">
        <f aca="false">IF(B823="","",IF(OR(I823=0,INDEX(Settings!$F$6:$F$65,MAX(I823,1))=""),"Uncategorised",INDEX(Settings!$F$6:$F$65,I823)))</f>
        <v/>
      </c>
      <c r="I823" s="22" t="str">
        <f aca="false">IF(B823="","",SUMPRODUCT(MAX((Settings!$E$6:$E$65&lt;&gt;"")*ISNUMBER(SEARCH(Settings!$E$6:$E$65,B823))*(ROW(Settings!$E$6:$E$65)-5))))</f>
        <v/>
      </c>
    </row>
    <row r="824" customFormat="false" ht="15" hidden="false" customHeight="false" outlineLevel="0" collapsed="false">
      <c r="A824" s="19"/>
      <c r="B824" s="15"/>
      <c r="C824" s="20"/>
      <c r="D824" s="21" t="str">
        <f aca="false">IF(B824="","",IF(E824&lt;&gt;"",E824,H824))</f>
        <v/>
      </c>
      <c r="E824" s="15"/>
      <c r="F824" s="21" t="str">
        <f aca="false">IF(D824="","",IF(COUNTIF(Settings!$A$6:$A$13,D824)&gt;0,"Income",IF(COUNTIF(Settings!$A$32:$A$34,D824)&gt;0,"Saving","Spending")))</f>
        <v/>
      </c>
      <c r="G824" s="15"/>
      <c r="H824" s="22" t="str">
        <f aca="false">IF(B824="","",IF(OR(I824=0,INDEX(Settings!$F$6:$F$65,MAX(I824,1))=""),"Uncategorised",INDEX(Settings!$F$6:$F$65,I824)))</f>
        <v/>
      </c>
      <c r="I824" s="22" t="str">
        <f aca="false">IF(B824="","",SUMPRODUCT(MAX((Settings!$E$6:$E$65&lt;&gt;"")*ISNUMBER(SEARCH(Settings!$E$6:$E$65,B824))*(ROW(Settings!$E$6:$E$65)-5))))</f>
        <v/>
      </c>
    </row>
    <row r="825" customFormat="false" ht="15" hidden="false" customHeight="false" outlineLevel="0" collapsed="false">
      <c r="A825" s="19"/>
      <c r="B825" s="15"/>
      <c r="C825" s="20"/>
      <c r="D825" s="21" t="str">
        <f aca="false">IF(B825="","",IF(E825&lt;&gt;"",E825,H825))</f>
        <v/>
      </c>
      <c r="E825" s="15"/>
      <c r="F825" s="21" t="str">
        <f aca="false">IF(D825="","",IF(COUNTIF(Settings!$A$6:$A$13,D825)&gt;0,"Income",IF(COUNTIF(Settings!$A$32:$A$34,D825)&gt;0,"Saving","Spending")))</f>
        <v/>
      </c>
      <c r="G825" s="15"/>
      <c r="H825" s="22" t="str">
        <f aca="false">IF(B825="","",IF(OR(I825=0,INDEX(Settings!$F$6:$F$65,MAX(I825,1))=""),"Uncategorised",INDEX(Settings!$F$6:$F$65,I825)))</f>
        <v/>
      </c>
      <c r="I825" s="22" t="str">
        <f aca="false">IF(B825="","",SUMPRODUCT(MAX((Settings!$E$6:$E$65&lt;&gt;"")*ISNUMBER(SEARCH(Settings!$E$6:$E$65,B825))*(ROW(Settings!$E$6:$E$65)-5))))</f>
        <v/>
      </c>
    </row>
    <row r="826" customFormat="false" ht="15" hidden="false" customHeight="false" outlineLevel="0" collapsed="false">
      <c r="A826" s="19"/>
      <c r="B826" s="15"/>
      <c r="C826" s="20"/>
      <c r="D826" s="21" t="str">
        <f aca="false">IF(B826="","",IF(E826&lt;&gt;"",E826,H826))</f>
        <v/>
      </c>
      <c r="E826" s="15"/>
      <c r="F826" s="21" t="str">
        <f aca="false">IF(D826="","",IF(COUNTIF(Settings!$A$6:$A$13,D826)&gt;0,"Income",IF(COUNTIF(Settings!$A$32:$A$34,D826)&gt;0,"Saving","Spending")))</f>
        <v/>
      </c>
      <c r="G826" s="15"/>
      <c r="H826" s="22" t="str">
        <f aca="false">IF(B826="","",IF(OR(I826=0,INDEX(Settings!$F$6:$F$65,MAX(I826,1))=""),"Uncategorised",INDEX(Settings!$F$6:$F$65,I826)))</f>
        <v/>
      </c>
      <c r="I826" s="22" t="str">
        <f aca="false">IF(B826="","",SUMPRODUCT(MAX((Settings!$E$6:$E$65&lt;&gt;"")*ISNUMBER(SEARCH(Settings!$E$6:$E$65,B826))*(ROW(Settings!$E$6:$E$65)-5))))</f>
        <v/>
      </c>
    </row>
    <row r="827" customFormat="false" ht="15" hidden="false" customHeight="false" outlineLevel="0" collapsed="false">
      <c r="A827" s="19"/>
      <c r="B827" s="15"/>
      <c r="C827" s="20"/>
      <c r="D827" s="21" t="str">
        <f aca="false">IF(B827="","",IF(E827&lt;&gt;"",E827,H827))</f>
        <v/>
      </c>
      <c r="E827" s="15"/>
      <c r="F827" s="21" t="str">
        <f aca="false">IF(D827="","",IF(COUNTIF(Settings!$A$6:$A$13,D827)&gt;0,"Income",IF(COUNTIF(Settings!$A$32:$A$34,D827)&gt;0,"Saving","Spending")))</f>
        <v/>
      </c>
      <c r="G827" s="15"/>
      <c r="H827" s="22" t="str">
        <f aca="false">IF(B827="","",IF(OR(I827=0,INDEX(Settings!$F$6:$F$65,MAX(I827,1))=""),"Uncategorised",INDEX(Settings!$F$6:$F$65,I827)))</f>
        <v/>
      </c>
      <c r="I827" s="22" t="str">
        <f aca="false">IF(B827="","",SUMPRODUCT(MAX((Settings!$E$6:$E$65&lt;&gt;"")*ISNUMBER(SEARCH(Settings!$E$6:$E$65,B827))*(ROW(Settings!$E$6:$E$65)-5))))</f>
        <v/>
      </c>
    </row>
    <row r="828" customFormat="false" ht="15" hidden="false" customHeight="false" outlineLevel="0" collapsed="false">
      <c r="A828" s="19"/>
      <c r="B828" s="15"/>
      <c r="C828" s="20"/>
      <c r="D828" s="21" t="str">
        <f aca="false">IF(B828="","",IF(E828&lt;&gt;"",E828,H828))</f>
        <v/>
      </c>
      <c r="E828" s="15"/>
      <c r="F828" s="21" t="str">
        <f aca="false">IF(D828="","",IF(COUNTIF(Settings!$A$6:$A$13,D828)&gt;0,"Income",IF(COUNTIF(Settings!$A$32:$A$34,D828)&gt;0,"Saving","Spending")))</f>
        <v/>
      </c>
      <c r="G828" s="15"/>
      <c r="H828" s="22" t="str">
        <f aca="false">IF(B828="","",IF(OR(I828=0,INDEX(Settings!$F$6:$F$65,MAX(I828,1))=""),"Uncategorised",INDEX(Settings!$F$6:$F$65,I828)))</f>
        <v/>
      </c>
      <c r="I828" s="22" t="str">
        <f aca="false">IF(B828="","",SUMPRODUCT(MAX((Settings!$E$6:$E$65&lt;&gt;"")*ISNUMBER(SEARCH(Settings!$E$6:$E$65,B828))*(ROW(Settings!$E$6:$E$65)-5))))</f>
        <v/>
      </c>
    </row>
    <row r="829" customFormat="false" ht="15" hidden="false" customHeight="false" outlineLevel="0" collapsed="false">
      <c r="A829" s="19"/>
      <c r="B829" s="15"/>
      <c r="C829" s="20"/>
      <c r="D829" s="21" t="str">
        <f aca="false">IF(B829="","",IF(E829&lt;&gt;"",E829,H829))</f>
        <v/>
      </c>
      <c r="E829" s="15"/>
      <c r="F829" s="21" t="str">
        <f aca="false">IF(D829="","",IF(COUNTIF(Settings!$A$6:$A$13,D829)&gt;0,"Income",IF(COUNTIF(Settings!$A$32:$A$34,D829)&gt;0,"Saving","Spending")))</f>
        <v/>
      </c>
      <c r="G829" s="15"/>
      <c r="H829" s="22" t="str">
        <f aca="false">IF(B829="","",IF(OR(I829=0,INDEX(Settings!$F$6:$F$65,MAX(I829,1))=""),"Uncategorised",INDEX(Settings!$F$6:$F$65,I829)))</f>
        <v/>
      </c>
      <c r="I829" s="22" t="str">
        <f aca="false">IF(B829="","",SUMPRODUCT(MAX((Settings!$E$6:$E$65&lt;&gt;"")*ISNUMBER(SEARCH(Settings!$E$6:$E$65,B829))*(ROW(Settings!$E$6:$E$65)-5))))</f>
        <v/>
      </c>
    </row>
    <row r="830" customFormat="false" ht="15" hidden="false" customHeight="false" outlineLevel="0" collapsed="false">
      <c r="A830" s="19"/>
      <c r="B830" s="15"/>
      <c r="C830" s="20"/>
      <c r="D830" s="21" t="str">
        <f aca="false">IF(B830="","",IF(E830&lt;&gt;"",E830,H830))</f>
        <v/>
      </c>
      <c r="E830" s="15"/>
      <c r="F830" s="21" t="str">
        <f aca="false">IF(D830="","",IF(COUNTIF(Settings!$A$6:$A$13,D830)&gt;0,"Income",IF(COUNTIF(Settings!$A$32:$A$34,D830)&gt;0,"Saving","Spending")))</f>
        <v/>
      </c>
      <c r="G830" s="15"/>
      <c r="H830" s="22" t="str">
        <f aca="false">IF(B830="","",IF(OR(I830=0,INDEX(Settings!$F$6:$F$65,MAX(I830,1))=""),"Uncategorised",INDEX(Settings!$F$6:$F$65,I830)))</f>
        <v/>
      </c>
      <c r="I830" s="22" t="str">
        <f aca="false">IF(B830="","",SUMPRODUCT(MAX((Settings!$E$6:$E$65&lt;&gt;"")*ISNUMBER(SEARCH(Settings!$E$6:$E$65,B830))*(ROW(Settings!$E$6:$E$65)-5))))</f>
        <v/>
      </c>
    </row>
    <row r="831" customFormat="false" ht="15" hidden="false" customHeight="false" outlineLevel="0" collapsed="false">
      <c r="A831" s="19"/>
      <c r="B831" s="15"/>
      <c r="C831" s="20"/>
      <c r="D831" s="21" t="str">
        <f aca="false">IF(B831="","",IF(E831&lt;&gt;"",E831,H831))</f>
        <v/>
      </c>
      <c r="E831" s="15"/>
      <c r="F831" s="21" t="str">
        <f aca="false">IF(D831="","",IF(COUNTIF(Settings!$A$6:$A$13,D831)&gt;0,"Income",IF(COUNTIF(Settings!$A$32:$A$34,D831)&gt;0,"Saving","Spending")))</f>
        <v/>
      </c>
      <c r="G831" s="15"/>
      <c r="H831" s="22" t="str">
        <f aca="false">IF(B831="","",IF(OR(I831=0,INDEX(Settings!$F$6:$F$65,MAX(I831,1))=""),"Uncategorised",INDEX(Settings!$F$6:$F$65,I831)))</f>
        <v/>
      </c>
      <c r="I831" s="22" t="str">
        <f aca="false">IF(B831="","",SUMPRODUCT(MAX((Settings!$E$6:$E$65&lt;&gt;"")*ISNUMBER(SEARCH(Settings!$E$6:$E$65,B831))*(ROW(Settings!$E$6:$E$65)-5))))</f>
        <v/>
      </c>
    </row>
    <row r="832" customFormat="false" ht="15" hidden="false" customHeight="false" outlineLevel="0" collapsed="false">
      <c r="A832" s="19"/>
      <c r="B832" s="15"/>
      <c r="C832" s="20"/>
      <c r="D832" s="21" t="str">
        <f aca="false">IF(B832="","",IF(E832&lt;&gt;"",E832,H832))</f>
        <v/>
      </c>
      <c r="E832" s="15"/>
      <c r="F832" s="21" t="str">
        <f aca="false">IF(D832="","",IF(COUNTIF(Settings!$A$6:$A$13,D832)&gt;0,"Income",IF(COUNTIF(Settings!$A$32:$A$34,D832)&gt;0,"Saving","Spending")))</f>
        <v/>
      </c>
      <c r="G832" s="15"/>
      <c r="H832" s="22" t="str">
        <f aca="false">IF(B832="","",IF(OR(I832=0,INDEX(Settings!$F$6:$F$65,MAX(I832,1))=""),"Uncategorised",INDEX(Settings!$F$6:$F$65,I832)))</f>
        <v/>
      </c>
      <c r="I832" s="22" t="str">
        <f aca="false">IF(B832="","",SUMPRODUCT(MAX((Settings!$E$6:$E$65&lt;&gt;"")*ISNUMBER(SEARCH(Settings!$E$6:$E$65,B832))*(ROW(Settings!$E$6:$E$65)-5))))</f>
        <v/>
      </c>
    </row>
    <row r="833" customFormat="false" ht="15" hidden="false" customHeight="false" outlineLevel="0" collapsed="false">
      <c r="A833" s="19"/>
      <c r="B833" s="15"/>
      <c r="C833" s="20"/>
      <c r="D833" s="21" t="str">
        <f aca="false">IF(B833="","",IF(E833&lt;&gt;"",E833,H833))</f>
        <v/>
      </c>
      <c r="E833" s="15"/>
      <c r="F833" s="21" t="str">
        <f aca="false">IF(D833="","",IF(COUNTIF(Settings!$A$6:$A$13,D833)&gt;0,"Income",IF(COUNTIF(Settings!$A$32:$A$34,D833)&gt;0,"Saving","Spending")))</f>
        <v/>
      </c>
      <c r="G833" s="15"/>
      <c r="H833" s="22" t="str">
        <f aca="false">IF(B833="","",IF(OR(I833=0,INDEX(Settings!$F$6:$F$65,MAX(I833,1))=""),"Uncategorised",INDEX(Settings!$F$6:$F$65,I833)))</f>
        <v/>
      </c>
      <c r="I833" s="22" t="str">
        <f aca="false">IF(B833="","",SUMPRODUCT(MAX((Settings!$E$6:$E$65&lt;&gt;"")*ISNUMBER(SEARCH(Settings!$E$6:$E$65,B833))*(ROW(Settings!$E$6:$E$65)-5))))</f>
        <v/>
      </c>
    </row>
    <row r="834" customFormat="false" ht="15" hidden="false" customHeight="false" outlineLevel="0" collapsed="false">
      <c r="A834" s="19"/>
      <c r="B834" s="15"/>
      <c r="C834" s="20"/>
      <c r="D834" s="21" t="str">
        <f aca="false">IF(B834="","",IF(E834&lt;&gt;"",E834,H834))</f>
        <v/>
      </c>
      <c r="E834" s="15"/>
      <c r="F834" s="21" t="str">
        <f aca="false">IF(D834="","",IF(COUNTIF(Settings!$A$6:$A$13,D834)&gt;0,"Income",IF(COUNTIF(Settings!$A$32:$A$34,D834)&gt;0,"Saving","Spending")))</f>
        <v/>
      </c>
      <c r="G834" s="15"/>
      <c r="H834" s="22" t="str">
        <f aca="false">IF(B834="","",IF(OR(I834=0,INDEX(Settings!$F$6:$F$65,MAX(I834,1))=""),"Uncategorised",INDEX(Settings!$F$6:$F$65,I834)))</f>
        <v/>
      </c>
      <c r="I834" s="22" t="str">
        <f aca="false">IF(B834="","",SUMPRODUCT(MAX((Settings!$E$6:$E$65&lt;&gt;"")*ISNUMBER(SEARCH(Settings!$E$6:$E$65,B834))*(ROW(Settings!$E$6:$E$65)-5))))</f>
        <v/>
      </c>
    </row>
    <row r="835" customFormat="false" ht="15" hidden="false" customHeight="false" outlineLevel="0" collapsed="false">
      <c r="A835" s="19"/>
      <c r="B835" s="15"/>
      <c r="C835" s="20"/>
      <c r="D835" s="21" t="str">
        <f aca="false">IF(B835="","",IF(E835&lt;&gt;"",E835,H835))</f>
        <v/>
      </c>
      <c r="E835" s="15"/>
      <c r="F835" s="21" t="str">
        <f aca="false">IF(D835="","",IF(COUNTIF(Settings!$A$6:$A$13,D835)&gt;0,"Income",IF(COUNTIF(Settings!$A$32:$A$34,D835)&gt;0,"Saving","Spending")))</f>
        <v/>
      </c>
      <c r="G835" s="15"/>
      <c r="H835" s="22" t="str">
        <f aca="false">IF(B835="","",IF(OR(I835=0,INDEX(Settings!$F$6:$F$65,MAX(I835,1))=""),"Uncategorised",INDEX(Settings!$F$6:$F$65,I835)))</f>
        <v/>
      </c>
      <c r="I835" s="22" t="str">
        <f aca="false">IF(B835="","",SUMPRODUCT(MAX((Settings!$E$6:$E$65&lt;&gt;"")*ISNUMBER(SEARCH(Settings!$E$6:$E$65,B835))*(ROW(Settings!$E$6:$E$65)-5))))</f>
        <v/>
      </c>
    </row>
    <row r="836" customFormat="false" ht="15" hidden="false" customHeight="false" outlineLevel="0" collapsed="false">
      <c r="A836" s="19"/>
      <c r="B836" s="15"/>
      <c r="C836" s="20"/>
      <c r="D836" s="21" t="str">
        <f aca="false">IF(B836="","",IF(E836&lt;&gt;"",E836,H836))</f>
        <v/>
      </c>
      <c r="E836" s="15"/>
      <c r="F836" s="21" t="str">
        <f aca="false">IF(D836="","",IF(COUNTIF(Settings!$A$6:$A$13,D836)&gt;0,"Income",IF(COUNTIF(Settings!$A$32:$A$34,D836)&gt;0,"Saving","Spending")))</f>
        <v/>
      </c>
      <c r="G836" s="15"/>
      <c r="H836" s="22" t="str">
        <f aca="false">IF(B836="","",IF(OR(I836=0,INDEX(Settings!$F$6:$F$65,MAX(I836,1))=""),"Uncategorised",INDEX(Settings!$F$6:$F$65,I836)))</f>
        <v/>
      </c>
      <c r="I836" s="22" t="str">
        <f aca="false">IF(B836="","",SUMPRODUCT(MAX((Settings!$E$6:$E$65&lt;&gt;"")*ISNUMBER(SEARCH(Settings!$E$6:$E$65,B836))*(ROW(Settings!$E$6:$E$65)-5))))</f>
        <v/>
      </c>
    </row>
    <row r="837" customFormat="false" ht="15" hidden="false" customHeight="false" outlineLevel="0" collapsed="false">
      <c r="A837" s="19"/>
      <c r="B837" s="15"/>
      <c r="C837" s="20"/>
      <c r="D837" s="21" t="str">
        <f aca="false">IF(B837="","",IF(E837&lt;&gt;"",E837,H837))</f>
        <v/>
      </c>
      <c r="E837" s="15"/>
      <c r="F837" s="21" t="str">
        <f aca="false">IF(D837="","",IF(COUNTIF(Settings!$A$6:$A$13,D837)&gt;0,"Income",IF(COUNTIF(Settings!$A$32:$A$34,D837)&gt;0,"Saving","Spending")))</f>
        <v/>
      </c>
      <c r="G837" s="15"/>
      <c r="H837" s="22" t="str">
        <f aca="false">IF(B837="","",IF(OR(I837=0,INDEX(Settings!$F$6:$F$65,MAX(I837,1))=""),"Uncategorised",INDEX(Settings!$F$6:$F$65,I837)))</f>
        <v/>
      </c>
      <c r="I837" s="22" t="str">
        <f aca="false">IF(B837="","",SUMPRODUCT(MAX((Settings!$E$6:$E$65&lt;&gt;"")*ISNUMBER(SEARCH(Settings!$E$6:$E$65,B837))*(ROW(Settings!$E$6:$E$65)-5))))</f>
        <v/>
      </c>
    </row>
    <row r="838" customFormat="false" ht="15" hidden="false" customHeight="false" outlineLevel="0" collapsed="false">
      <c r="A838" s="19"/>
      <c r="B838" s="15"/>
      <c r="C838" s="20"/>
      <c r="D838" s="21" t="str">
        <f aca="false">IF(B838="","",IF(E838&lt;&gt;"",E838,H838))</f>
        <v/>
      </c>
      <c r="E838" s="15"/>
      <c r="F838" s="21" t="str">
        <f aca="false">IF(D838="","",IF(COUNTIF(Settings!$A$6:$A$13,D838)&gt;0,"Income",IF(COUNTIF(Settings!$A$32:$A$34,D838)&gt;0,"Saving","Spending")))</f>
        <v/>
      </c>
      <c r="G838" s="15"/>
      <c r="H838" s="22" t="str">
        <f aca="false">IF(B838="","",IF(OR(I838=0,INDEX(Settings!$F$6:$F$65,MAX(I838,1))=""),"Uncategorised",INDEX(Settings!$F$6:$F$65,I838)))</f>
        <v/>
      </c>
      <c r="I838" s="22" t="str">
        <f aca="false">IF(B838="","",SUMPRODUCT(MAX((Settings!$E$6:$E$65&lt;&gt;"")*ISNUMBER(SEARCH(Settings!$E$6:$E$65,B838))*(ROW(Settings!$E$6:$E$65)-5))))</f>
        <v/>
      </c>
    </row>
    <row r="839" customFormat="false" ht="15" hidden="false" customHeight="false" outlineLevel="0" collapsed="false">
      <c r="A839" s="19"/>
      <c r="B839" s="15"/>
      <c r="C839" s="20"/>
      <c r="D839" s="21" t="str">
        <f aca="false">IF(B839="","",IF(E839&lt;&gt;"",E839,H839))</f>
        <v/>
      </c>
      <c r="E839" s="15"/>
      <c r="F839" s="21" t="str">
        <f aca="false">IF(D839="","",IF(COUNTIF(Settings!$A$6:$A$13,D839)&gt;0,"Income",IF(COUNTIF(Settings!$A$32:$A$34,D839)&gt;0,"Saving","Spending")))</f>
        <v/>
      </c>
      <c r="G839" s="15"/>
      <c r="H839" s="22" t="str">
        <f aca="false">IF(B839="","",IF(OR(I839=0,INDEX(Settings!$F$6:$F$65,MAX(I839,1))=""),"Uncategorised",INDEX(Settings!$F$6:$F$65,I839)))</f>
        <v/>
      </c>
      <c r="I839" s="22" t="str">
        <f aca="false">IF(B839="","",SUMPRODUCT(MAX((Settings!$E$6:$E$65&lt;&gt;"")*ISNUMBER(SEARCH(Settings!$E$6:$E$65,B839))*(ROW(Settings!$E$6:$E$65)-5))))</f>
        <v/>
      </c>
    </row>
    <row r="840" customFormat="false" ht="15" hidden="false" customHeight="false" outlineLevel="0" collapsed="false">
      <c r="A840" s="19"/>
      <c r="B840" s="15"/>
      <c r="C840" s="20"/>
      <c r="D840" s="21" t="str">
        <f aca="false">IF(B840="","",IF(E840&lt;&gt;"",E840,H840))</f>
        <v/>
      </c>
      <c r="E840" s="15"/>
      <c r="F840" s="21" t="str">
        <f aca="false">IF(D840="","",IF(COUNTIF(Settings!$A$6:$A$13,D840)&gt;0,"Income",IF(COUNTIF(Settings!$A$32:$A$34,D840)&gt;0,"Saving","Spending")))</f>
        <v/>
      </c>
      <c r="G840" s="15"/>
      <c r="H840" s="22" t="str">
        <f aca="false">IF(B840="","",IF(OR(I840=0,INDEX(Settings!$F$6:$F$65,MAX(I840,1))=""),"Uncategorised",INDEX(Settings!$F$6:$F$65,I840)))</f>
        <v/>
      </c>
      <c r="I840" s="22" t="str">
        <f aca="false">IF(B840="","",SUMPRODUCT(MAX((Settings!$E$6:$E$65&lt;&gt;"")*ISNUMBER(SEARCH(Settings!$E$6:$E$65,B840))*(ROW(Settings!$E$6:$E$65)-5))))</f>
        <v/>
      </c>
    </row>
    <row r="841" customFormat="false" ht="15" hidden="false" customHeight="false" outlineLevel="0" collapsed="false">
      <c r="A841" s="19"/>
      <c r="B841" s="15"/>
      <c r="C841" s="20"/>
      <c r="D841" s="21" t="str">
        <f aca="false">IF(B841="","",IF(E841&lt;&gt;"",E841,H841))</f>
        <v/>
      </c>
      <c r="E841" s="15"/>
      <c r="F841" s="21" t="str">
        <f aca="false">IF(D841="","",IF(COUNTIF(Settings!$A$6:$A$13,D841)&gt;0,"Income",IF(COUNTIF(Settings!$A$32:$A$34,D841)&gt;0,"Saving","Spending")))</f>
        <v/>
      </c>
      <c r="G841" s="15"/>
      <c r="H841" s="22" t="str">
        <f aca="false">IF(B841="","",IF(OR(I841=0,INDEX(Settings!$F$6:$F$65,MAX(I841,1))=""),"Uncategorised",INDEX(Settings!$F$6:$F$65,I841)))</f>
        <v/>
      </c>
      <c r="I841" s="22" t="str">
        <f aca="false">IF(B841="","",SUMPRODUCT(MAX((Settings!$E$6:$E$65&lt;&gt;"")*ISNUMBER(SEARCH(Settings!$E$6:$E$65,B841))*(ROW(Settings!$E$6:$E$65)-5))))</f>
        <v/>
      </c>
    </row>
    <row r="842" customFormat="false" ht="15" hidden="false" customHeight="false" outlineLevel="0" collapsed="false">
      <c r="A842" s="19"/>
      <c r="B842" s="15"/>
      <c r="C842" s="20"/>
      <c r="D842" s="21" t="str">
        <f aca="false">IF(B842="","",IF(E842&lt;&gt;"",E842,H842))</f>
        <v/>
      </c>
      <c r="E842" s="15"/>
      <c r="F842" s="21" t="str">
        <f aca="false">IF(D842="","",IF(COUNTIF(Settings!$A$6:$A$13,D842)&gt;0,"Income",IF(COUNTIF(Settings!$A$32:$A$34,D842)&gt;0,"Saving","Spending")))</f>
        <v/>
      </c>
      <c r="G842" s="15"/>
      <c r="H842" s="22" t="str">
        <f aca="false">IF(B842="","",IF(OR(I842=0,INDEX(Settings!$F$6:$F$65,MAX(I842,1))=""),"Uncategorised",INDEX(Settings!$F$6:$F$65,I842)))</f>
        <v/>
      </c>
      <c r="I842" s="22" t="str">
        <f aca="false">IF(B842="","",SUMPRODUCT(MAX((Settings!$E$6:$E$65&lt;&gt;"")*ISNUMBER(SEARCH(Settings!$E$6:$E$65,B842))*(ROW(Settings!$E$6:$E$65)-5))))</f>
        <v/>
      </c>
    </row>
    <row r="843" customFormat="false" ht="15" hidden="false" customHeight="false" outlineLevel="0" collapsed="false">
      <c r="A843" s="19"/>
      <c r="B843" s="15"/>
      <c r="C843" s="20"/>
      <c r="D843" s="21" t="str">
        <f aca="false">IF(B843="","",IF(E843&lt;&gt;"",E843,H843))</f>
        <v/>
      </c>
      <c r="E843" s="15"/>
      <c r="F843" s="21" t="str">
        <f aca="false">IF(D843="","",IF(COUNTIF(Settings!$A$6:$A$13,D843)&gt;0,"Income",IF(COUNTIF(Settings!$A$32:$A$34,D843)&gt;0,"Saving","Spending")))</f>
        <v/>
      </c>
      <c r="G843" s="15"/>
      <c r="H843" s="22" t="str">
        <f aca="false">IF(B843="","",IF(OR(I843=0,INDEX(Settings!$F$6:$F$65,MAX(I843,1))=""),"Uncategorised",INDEX(Settings!$F$6:$F$65,I843)))</f>
        <v/>
      </c>
      <c r="I843" s="22" t="str">
        <f aca="false">IF(B843="","",SUMPRODUCT(MAX((Settings!$E$6:$E$65&lt;&gt;"")*ISNUMBER(SEARCH(Settings!$E$6:$E$65,B843))*(ROW(Settings!$E$6:$E$65)-5))))</f>
        <v/>
      </c>
    </row>
    <row r="844" customFormat="false" ht="15" hidden="false" customHeight="false" outlineLevel="0" collapsed="false">
      <c r="A844" s="19"/>
      <c r="B844" s="15"/>
      <c r="C844" s="20"/>
      <c r="D844" s="21" t="str">
        <f aca="false">IF(B844="","",IF(E844&lt;&gt;"",E844,H844))</f>
        <v/>
      </c>
      <c r="E844" s="15"/>
      <c r="F844" s="21" t="str">
        <f aca="false">IF(D844="","",IF(COUNTIF(Settings!$A$6:$A$13,D844)&gt;0,"Income",IF(COUNTIF(Settings!$A$32:$A$34,D844)&gt;0,"Saving","Spending")))</f>
        <v/>
      </c>
      <c r="G844" s="15"/>
      <c r="H844" s="22" t="str">
        <f aca="false">IF(B844="","",IF(OR(I844=0,INDEX(Settings!$F$6:$F$65,MAX(I844,1))=""),"Uncategorised",INDEX(Settings!$F$6:$F$65,I844)))</f>
        <v/>
      </c>
      <c r="I844" s="22" t="str">
        <f aca="false">IF(B844="","",SUMPRODUCT(MAX((Settings!$E$6:$E$65&lt;&gt;"")*ISNUMBER(SEARCH(Settings!$E$6:$E$65,B844))*(ROW(Settings!$E$6:$E$65)-5))))</f>
        <v/>
      </c>
    </row>
    <row r="845" customFormat="false" ht="15" hidden="false" customHeight="false" outlineLevel="0" collapsed="false">
      <c r="A845" s="19"/>
      <c r="B845" s="15"/>
      <c r="C845" s="20"/>
      <c r="D845" s="21" t="str">
        <f aca="false">IF(B845="","",IF(E845&lt;&gt;"",E845,H845))</f>
        <v/>
      </c>
      <c r="E845" s="15"/>
      <c r="F845" s="21" t="str">
        <f aca="false">IF(D845="","",IF(COUNTIF(Settings!$A$6:$A$13,D845)&gt;0,"Income",IF(COUNTIF(Settings!$A$32:$A$34,D845)&gt;0,"Saving","Spending")))</f>
        <v/>
      </c>
      <c r="G845" s="15"/>
      <c r="H845" s="22" t="str">
        <f aca="false">IF(B845="","",IF(OR(I845=0,INDEX(Settings!$F$6:$F$65,MAX(I845,1))=""),"Uncategorised",INDEX(Settings!$F$6:$F$65,I845)))</f>
        <v/>
      </c>
      <c r="I845" s="22" t="str">
        <f aca="false">IF(B845="","",SUMPRODUCT(MAX((Settings!$E$6:$E$65&lt;&gt;"")*ISNUMBER(SEARCH(Settings!$E$6:$E$65,B845))*(ROW(Settings!$E$6:$E$65)-5))))</f>
        <v/>
      </c>
    </row>
    <row r="846" customFormat="false" ht="15" hidden="false" customHeight="false" outlineLevel="0" collapsed="false">
      <c r="A846" s="19"/>
      <c r="B846" s="15"/>
      <c r="C846" s="20"/>
      <c r="D846" s="21" t="str">
        <f aca="false">IF(B846="","",IF(E846&lt;&gt;"",E846,H846))</f>
        <v/>
      </c>
      <c r="E846" s="15"/>
      <c r="F846" s="21" t="str">
        <f aca="false">IF(D846="","",IF(COUNTIF(Settings!$A$6:$A$13,D846)&gt;0,"Income",IF(COUNTIF(Settings!$A$32:$A$34,D846)&gt;0,"Saving","Spending")))</f>
        <v/>
      </c>
      <c r="G846" s="15"/>
      <c r="H846" s="22" t="str">
        <f aca="false">IF(B846="","",IF(OR(I846=0,INDEX(Settings!$F$6:$F$65,MAX(I846,1))=""),"Uncategorised",INDEX(Settings!$F$6:$F$65,I846)))</f>
        <v/>
      </c>
      <c r="I846" s="22" t="str">
        <f aca="false">IF(B846="","",SUMPRODUCT(MAX((Settings!$E$6:$E$65&lt;&gt;"")*ISNUMBER(SEARCH(Settings!$E$6:$E$65,B846))*(ROW(Settings!$E$6:$E$65)-5))))</f>
        <v/>
      </c>
    </row>
    <row r="847" customFormat="false" ht="15" hidden="false" customHeight="false" outlineLevel="0" collapsed="false">
      <c r="A847" s="19"/>
      <c r="B847" s="15"/>
      <c r="C847" s="20"/>
      <c r="D847" s="21" t="str">
        <f aca="false">IF(B847="","",IF(E847&lt;&gt;"",E847,H847))</f>
        <v/>
      </c>
      <c r="E847" s="15"/>
      <c r="F847" s="21" t="str">
        <f aca="false">IF(D847="","",IF(COUNTIF(Settings!$A$6:$A$13,D847)&gt;0,"Income",IF(COUNTIF(Settings!$A$32:$A$34,D847)&gt;0,"Saving","Spending")))</f>
        <v/>
      </c>
      <c r="G847" s="15"/>
      <c r="H847" s="22" t="str">
        <f aca="false">IF(B847="","",IF(OR(I847=0,INDEX(Settings!$F$6:$F$65,MAX(I847,1))=""),"Uncategorised",INDEX(Settings!$F$6:$F$65,I847)))</f>
        <v/>
      </c>
      <c r="I847" s="22" t="str">
        <f aca="false">IF(B847="","",SUMPRODUCT(MAX((Settings!$E$6:$E$65&lt;&gt;"")*ISNUMBER(SEARCH(Settings!$E$6:$E$65,B847))*(ROW(Settings!$E$6:$E$65)-5))))</f>
        <v/>
      </c>
    </row>
    <row r="848" customFormat="false" ht="15" hidden="false" customHeight="false" outlineLevel="0" collapsed="false">
      <c r="A848" s="19"/>
      <c r="B848" s="15"/>
      <c r="C848" s="20"/>
      <c r="D848" s="21" t="str">
        <f aca="false">IF(B848="","",IF(E848&lt;&gt;"",E848,H848))</f>
        <v/>
      </c>
      <c r="E848" s="15"/>
      <c r="F848" s="21" t="str">
        <f aca="false">IF(D848="","",IF(COUNTIF(Settings!$A$6:$A$13,D848)&gt;0,"Income",IF(COUNTIF(Settings!$A$32:$A$34,D848)&gt;0,"Saving","Spending")))</f>
        <v/>
      </c>
      <c r="G848" s="15"/>
      <c r="H848" s="22" t="str">
        <f aca="false">IF(B848="","",IF(OR(I848=0,INDEX(Settings!$F$6:$F$65,MAX(I848,1))=""),"Uncategorised",INDEX(Settings!$F$6:$F$65,I848)))</f>
        <v/>
      </c>
      <c r="I848" s="22" t="str">
        <f aca="false">IF(B848="","",SUMPRODUCT(MAX((Settings!$E$6:$E$65&lt;&gt;"")*ISNUMBER(SEARCH(Settings!$E$6:$E$65,B848))*(ROW(Settings!$E$6:$E$65)-5))))</f>
        <v/>
      </c>
    </row>
    <row r="849" customFormat="false" ht="15" hidden="false" customHeight="false" outlineLevel="0" collapsed="false">
      <c r="A849" s="19"/>
      <c r="B849" s="15"/>
      <c r="C849" s="20"/>
      <c r="D849" s="21" t="str">
        <f aca="false">IF(B849="","",IF(E849&lt;&gt;"",E849,H849))</f>
        <v/>
      </c>
      <c r="E849" s="15"/>
      <c r="F849" s="21" t="str">
        <f aca="false">IF(D849="","",IF(COUNTIF(Settings!$A$6:$A$13,D849)&gt;0,"Income",IF(COUNTIF(Settings!$A$32:$A$34,D849)&gt;0,"Saving","Spending")))</f>
        <v/>
      </c>
      <c r="G849" s="15"/>
      <c r="H849" s="22" t="str">
        <f aca="false">IF(B849="","",IF(OR(I849=0,INDEX(Settings!$F$6:$F$65,MAX(I849,1))=""),"Uncategorised",INDEX(Settings!$F$6:$F$65,I849)))</f>
        <v/>
      </c>
      <c r="I849" s="22" t="str">
        <f aca="false">IF(B849="","",SUMPRODUCT(MAX((Settings!$E$6:$E$65&lt;&gt;"")*ISNUMBER(SEARCH(Settings!$E$6:$E$65,B849))*(ROW(Settings!$E$6:$E$65)-5))))</f>
        <v/>
      </c>
    </row>
    <row r="850" customFormat="false" ht="15" hidden="false" customHeight="false" outlineLevel="0" collapsed="false">
      <c r="A850" s="19"/>
      <c r="B850" s="15"/>
      <c r="C850" s="20"/>
      <c r="D850" s="21" t="str">
        <f aca="false">IF(B850="","",IF(E850&lt;&gt;"",E850,H850))</f>
        <v/>
      </c>
      <c r="E850" s="15"/>
      <c r="F850" s="21" t="str">
        <f aca="false">IF(D850="","",IF(COUNTIF(Settings!$A$6:$A$13,D850)&gt;0,"Income",IF(COUNTIF(Settings!$A$32:$A$34,D850)&gt;0,"Saving","Spending")))</f>
        <v/>
      </c>
      <c r="G850" s="15"/>
      <c r="H850" s="22" t="str">
        <f aca="false">IF(B850="","",IF(OR(I850=0,INDEX(Settings!$F$6:$F$65,MAX(I850,1))=""),"Uncategorised",INDEX(Settings!$F$6:$F$65,I850)))</f>
        <v/>
      </c>
      <c r="I850" s="22" t="str">
        <f aca="false">IF(B850="","",SUMPRODUCT(MAX((Settings!$E$6:$E$65&lt;&gt;"")*ISNUMBER(SEARCH(Settings!$E$6:$E$65,B850))*(ROW(Settings!$E$6:$E$65)-5))))</f>
        <v/>
      </c>
    </row>
    <row r="851" customFormat="false" ht="15" hidden="false" customHeight="false" outlineLevel="0" collapsed="false">
      <c r="A851" s="19"/>
      <c r="B851" s="15"/>
      <c r="C851" s="20"/>
      <c r="D851" s="21" t="str">
        <f aca="false">IF(B851="","",IF(E851&lt;&gt;"",E851,H851))</f>
        <v/>
      </c>
      <c r="E851" s="15"/>
      <c r="F851" s="21" t="str">
        <f aca="false">IF(D851="","",IF(COUNTIF(Settings!$A$6:$A$13,D851)&gt;0,"Income",IF(COUNTIF(Settings!$A$32:$A$34,D851)&gt;0,"Saving","Spending")))</f>
        <v/>
      </c>
      <c r="G851" s="15"/>
      <c r="H851" s="22" t="str">
        <f aca="false">IF(B851="","",IF(OR(I851=0,INDEX(Settings!$F$6:$F$65,MAX(I851,1))=""),"Uncategorised",INDEX(Settings!$F$6:$F$65,I851)))</f>
        <v/>
      </c>
      <c r="I851" s="22" t="str">
        <f aca="false">IF(B851="","",SUMPRODUCT(MAX((Settings!$E$6:$E$65&lt;&gt;"")*ISNUMBER(SEARCH(Settings!$E$6:$E$65,B851))*(ROW(Settings!$E$6:$E$65)-5))))</f>
        <v/>
      </c>
    </row>
    <row r="852" customFormat="false" ht="15" hidden="false" customHeight="false" outlineLevel="0" collapsed="false">
      <c r="A852" s="19"/>
      <c r="B852" s="15"/>
      <c r="C852" s="20"/>
      <c r="D852" s="21" t="str">
        <f aca="false">IF(B852="","",IF(E852&lt;&gt;"",E852,H852))</f>
        <v/>
      </c>
      <c r="E852" s="15"/>
      <c r="F852" s="21" t="str">
        <f aca="false">IF(D852="","",IF(COUNTIF(Settings!$A$6:$A$13,D852)&gt;0,"Income",IF(COUNTIF(Settings!$A$32:$A$34,D852)&gt;0,"Saving","Spending")))</f>
        <v/>
      </c>
      <c r="G852" s="15"/>
      <c r="H852" s="22" t="str">
        <f aca="false">IF(B852="","",IF(OR(I852=0,INDEX(Settings!$F$6:$F$65,MAX(I852,1))=""),"Uncategorised",INDEX(Settings!$F$6:$F$65,I852)))</f>
        <v/>
      </c>
      <c r="I852" s="22" t="str">
        <f aca="false">IF(B852="","",SUMPRODUCT(MAX((Settings!$E$6:$E$65&lt;&gt;"")*ISNUMBER(SEARCH(Settings!$E$6:$E$65,B852))*(ROW(Settings!$E$6:$E$65)-5))))</f>
        <v/>
      </c>
    </row>
    <row r="853" customFormat="false" ht="15" hidden="false" customHeight="false" outlineLevel="0" collapsed="false">
      <c r="A853" s="19"/>
      <c r="B853" s="15"/>
      <c r="C853" s="20"/>
      <c r="D853" s="21" t="str">
        <f aca="false">IF(B853="","",IF(E853&lt;&gt;"",E853,H853))</f>
        <v/>
      </c>
      <c r="E853" s="15"/>
      <c r="F853" s="21" t="str">
        <f aca="false">IF(D853="","",IF(COUNTIF(Settings!$A$6:$A$13,D853)&gt;0,"Income",IF(COUNTIF(Settings!$A$32:$A$34,D853)&gt;0,"Saving","Spending")))</f>
        <v/>
      </c>
      <c r="G853" s="15"/>
      <c r="H853" s="22" t="str">
        <f aca="false">IF(B853="","",IF(OR(I853=0,INDEX(Settings!$F$6:$F$65,MAX(I853,1))=""),"Uncategorised",INDEX(Settings!$F$6:$F$65,I853)))</f>
        <v/>
      </c>
      <c r="I853" s="22" t="str">
        <f aca="false">IF(B853="","",SUMPRODUCT(MAX((Settings!$E$6:$E$65&lt;&gt;"")*ISNUMBER(SEARCH(Settings!$E$6:$E$65,B853))*(ROW(Settings!$E$6:$E$65)-5))))</f>
        <v/>
      </c>
    </row>
    <row r="854" customFormat="false" ht="15" hidden="false" customHeight="false" outlineLevel="0" collapsed="false">
      <c r="A854" s="19"/>
      <c r="B854" s="15"/>
      <c r="C854" s="20"/>
      <c r="D854" s="21" t="str">
        <f aca="false">IF(B854="","",IF(E854&lt;&gt;"",E854,H854))</f>
        <v/>
      </c>
      <c r="E854" s="15"/>
      <c r="F854" s="21" t="str">
        <f aca="false">IF(D854="","",IF(COUNTIF(Settings!$A$6:$A$13,D854)&gt;0,"Income",IF(COUNTIF(Settings!$A$32:$A$34,D854)&gt;0,"Saving","Spending")))</f>
        <v/>
      </c>
      <c r="G854" s="15"/>
      <c r="H854" s="22" t="str">
        <f aca="false">IF(B854="","",IF(OR(I854=0,INDEX(Settings!$F$6:$F$65,MAX(I854,1))=""),"Uncategorised",INDEX(Settings!$F$6:$F$65,I854)))</f>
        <v/>
      </c>
      <c r="I854" s="22" t="str">
        <f aca="false">IF(B854="","",SUMPRODUCT(MAX((Settings!$E$6:$E$65&lt;&gt;"")*ISNUMBER(SEARCH(Settings!$E$6:$E$65,B854))*(ROW(Settings!$E$6:$E$65)-5))))</f>
        <v/>
      </c>
    </row>
    <row r="855" customFormat="false" ht="15" hidden="false" customHeight="false" outlineLevel="0" collapsed="false">
      <c r="A855" s="19"/>
      <c r="B855" s="15"/>
      <c r="C855" s="20"/>
      <c r="D855" s="21" t="str">
        <f aca="false">IF(B855="","",IF(E855&lt;&gt;"",E855,H855))</f>
        <v/>
      </c>
      <c r="E855" s="15"/>
      <c r="F855" s="21" t="str">
        <f aca="false">IF(D855="","",IF(COUNTIF(Settings!$A$6:$A$13,D855)&gt;0,"Income",IF(COUNTIF(Settings!$A$32:$A$34,D855)&gt;0,"Saving","Spending")))</f>
        <v/>
      </c>
      <c r="G855" s="15"/>
      <c r="H855" s="22" t="str">
        <f aca="false">IF(B855="","",IF(OR(I855=0,INDEX(Settings!$F$6:$F$65,MAX(I855,1))=""),"Uncategorised",INDEX(Settings!$F$6:$F$65,I855)))</f>
        <v/>
      </c>
      <c r="I855" s="22" t="str">
        <f aca="false">IF(B855="","",SUMPRODUCT(MAX((Settings!$E$6:$E$65&lt;&gt;"")*ISNUMBER(SEARCH(Settings!$E$6:$E$65,B855))*(ROW(Settings!$E$6:$E$65)-5))))</f>
        <v/>
      </c>
    </row>
    <row r="856" customFormat="false" ht="15" hidden="false" customHeight="false" outlineLevel="0" collapsed="false">
      <c r="A856" s="19"/>
      <c r="B856" s="15"/>
      <c r="C856" s="20"/>
      <c r="D856" s="21" t="str">
        <f aca="false">IF(B856="","",IF(E856&lt;&gt;"",E856,H856))</f>
        <v/>
      </c>
      <c r="E856" s="15"/>
      <c r="F856" s="21" t="str">
        <f aca="false">IF(D856="","",IF(COUNTIF(Settings!$A$6:$A$13,D856)&gt;0,"Income",IF(COUNTIF(Settings!$A$32:$A$34,D856)&gt;0,"Saving","Spending")))</f>
        <v/>
      </c>
      <c r="G856" s="15"/>
      <c r="H856" s="22" t="str">
        <f aca="false">IF(B856="","",IF(OR(I856=0,INDEX(Settings!$F$6:$F$65,MAX(I856,1))=""),"Uncategorised",INDEX(Settings!$F$6:$F$65,I856)))</f>
        <v/>
      </c>
      <c r="I856" s="22" t="str">
        <f aca="false">IF(B856="","",SUMPRODUCT(MAX((Settings!$E$6:$E$65&lt;&gt;"")*ISNUMBER(SEARCH(Settings!$E$6:$E$65,B856))*(ROW(Settings!$E$6:$E$65)-5))))</f>
        <v/>
      </c>
    </row>
    <row r="857" customFormat="false" ht="15" hidden="false" customHeight="false" outlineLevel="0" collapsed="false">
      <c r="A857" s="19"/>
      <c r="B857" s="15"/>
      <c r="C857" s="20"/>
      <c r="D857" s="21" t="str">
        <f aca="false">IF(B857="","",IF(E857&lt;&gt;"",E857,H857))</f>
        <v/>
      </c>
      <c r="E857" s="15"/>
      <c r="F857" s="21" t="str">
        <f aca="false">IF(D857="","",IF(COUNTIF(Settings!$A$6:$A$13,D857)&gt;0,"Income",IF(COUNTIF(Settings!$A$32:$A$34,D857)&gt;0,"Saving","Spending")))</f>
        <v/>
      </c>
      <c r="G857" s="15"/>
      <c r="H857" s="22" t="str">
        <f aca="false">IF(B857="","",IF(OR(I857=0,INDEX(Settings!$F$6:$F$65,MAX(I857,1))=""),"Uncategorised",INDEX(Settings!$F$6:$F$65,I857)))</f>
        <v/>
      </c>
      <c r="I857" s="22" t="str">
        <f aca="false">IF(B857="","",SUMPRODUCT(MAX((Settings!$E$6:$E$65&lt;&gt;"")*ISNUMBER(SEARCH(Settings!$E$6:$E$65,B857))*(ROW(Settings!$E$6:$E$65)-5))))</f>
        <v/>
      </c>
    </row>
    <row r="858" customFormat="false" ht="15" hidden="false" customHeight="false" outlineLevel="0" collapsed="false">
      <c r="A858" s="19"/>
      <c r="B858" s="15"/>
      <c r="C858" s="20"/>
      <c r="D858" s="21" t="str">
        <f aca="false">IF(B858="","",IF(E858&lt;&gt;"",E858,H858))</f>
        <v/>
      </c>
      <c r="E858" s="15"/>
      <c r="F858" s="21" t="str">
        <f aca="false">IF(D858="","",IF(COUNTIF(Settings!$A$6:$A$13,D858)&gt;0,"Income",IF(COUNTIF(Settings!$A$32:$A$34,D858)&gt;0,"Saving","Spending")))</f>
        <v/>
      </c>
      <c r="G858" s="15"/>
      <c r="H858" s="22" t="str">
        <f aca="false">IF(B858="","",IF(OR(I858=0,INDEX(Settings!$F$6:$F$65,MAX(I858,1))=""),"Uncategorised",INDEX(Settings!$F$6:$F$65,I858)))</f>
        <v/>
      </c>
      <c r="I858" s="22" t="str">
        <f aca="false">IF(B858="","",SUMPRODUCT(MAX((Settings!$E$6:$E$65&lt;&gt;"")*ISNUMBER(SEARCH(Settings!$E$6:$E$65,B858))*(ROW(Settings!$E$6:$E$65)-5))))</f>
        <v/>
      </c>
    </row>
    <row r="859" customFormat="false" ht="15" hidden="false" customHeight="false" outlineLevel="0" collapsed="false">
      <c r="A859" s="19"/>
      <c r="B859" s="15"/>
      <c r="C859" s="20"/>
      <c r="D859" s="21" t="str">
        <f aca="false">IF(B859="","",IF(E859&lt;&gt;"",E859,H859))</f>
        <v/>
      </c>
      <c r="E859" s="15"/>
      <c r="F859" s="21" t="str">
        <f aca="false">IF(D859="","",IF(COUNTIF(Settings!$A$6:$A$13,D859)&gt;0,"Income",IF(COUNTIF(Settings!$A$32:$A$34,D859)&gt;0,"Saving","Spending")))</f>
        <v/>
      </c>
      <c r="G859" s="15"/>
      <c r="H859" s="22" t="str">
        <f aca="false">IF(B859="","",IF(OR(I859=0,INDEX(Settings!$F$6:$F$65,MAX(I859,1))=""),"Uncategorised",INDEX(Settings!$F$6:$F$65,I859)))</f>
        <v/>
      </c>
      <c r="I859" s="22" t="str">
        <f aca="false">IF(B859="","",SUMPRODUCT(MAX((Settings!$E$6:$E$65&lt;&gt;"")*ISNUMBER(SEARCH(Settings!$E$6:$E$65,B859))*(ROW(Settings!$E$6:$E$65)-5))))</f>
        <v/>
      </c>
    </row>
    <row r="860" customFormat="false" ht="15" hidden="false" customHeight="false" outlineLevel="0" collapsed="false">
      <c r="A860" s="19"/>
      <c r="B860" s="15"/>
      <c r="C860" s="20"/>
      <c r="D860" s="21" t="str">
        <f aca="false">IF(B860="","",IF(E860&lt;&gt;"",E860,H860))</f>
        <v/>
      </c>
      <c r="E860" s="15"/>
      <c r="F860" s="21" t="str">
        <f aca="false">IF(D860="","",IF(COUNTIF(Settings!$A$6:$A$13,D860)&gt;0,"Income",IF(COUNTIF(Settings!$A$32:$A$34,D860)&gt;0,"Saving","Spending")))</f>
        <v/>
      </c>
      <c r="G860" s="15"/>
      <c r="H860" s="22" t="str">
        <f aca="false">IF(B860="","",IF(OR(I860=0,INDEX(Settings!$F$6:$F$65,MAX(I860,1))=""),"Uncategorised",INDEX(Settings!$F$6:$F$65,I860)))</f>
        <v/>
      </c>
      <c r="I860" s="22" t="str">
        <f aca="false">IF(B860="","",SUMPRODUCT(MAX((Settings!$E$6:$E$65&lt;&gt;"")*ISNUMBER(SEARCH(Settings!$E$6:$E$65,B860))*(ROW(Settings!$E$6:$E$65)-5))))</f>
        <v/>
      </c>
    </row>
    <row r="861" customFormat="false" ht="15" hidden="false" customHeight="false" outlineLevel="0" collapsed="false">
      <c r="A861" s="19"/>
      <c r="B861" s="15"/>
      <c r="C861" s="20"/>
      <c r="D861" s="21" t="str">
        <f aca="false">IF(B861="","",IF(E861&lt;&gt;"",E861,H861))</f>
        <v/>
      </c>
      <c r="E861" s="15"/>
      <c r="F861" s="21" t="str">
        <f aca="false">IF(D861="","",IF(COUNTIF(Settings!$A$6:$A$13,D861)&gt;0,"Income",IF(COUNTIF(Settings!$A$32:$A$34,D861)&gt;0,"Saving","Spending")))</f>
        <v/>
      </c>
      <c r="G861" s="15"/>
      <c r="H861" s="22" t="str">
        <f aca="false">IF(B861="","",IF(OR(I861=0,INDEX(Settings!$F$6:$F$65,MAX(I861,1))=""),"Uncategorised",INDEX(Settings!$F$6:$F$65,I861)))</f>
        <v/>
      </c>
      <c r="I861" s="22" t="str">
        <f aca="false">IF(B861="","",SUMPRODUCT(MAX((Settings!$E$6:$E$65&lt;&gt;"")*ISNUMBER(SEARCH(Settings!$E$6:$E$65,B861))*(ROW(Settings!$E$6:$E$65)-5))))</f>
        <v/>
      </c>
    </row>
    <row r="862" customFormat="false" ht="15" hidden="false" customHeight="false" outlineLevel="0" collapsed="false">
      <c r="A862" s="19"/>
      <c r="B862" s="15"/>
      <c r="C862" s="20"/>
      <c r="D862" s="21" t="str">
        <f aca="false">IF(B862="","",IF(E862&lt;&gt;"",E862,H862))</f>
        <v/>
      </c>
      <c r="E862" s="15"/>
      <c r="F862" s="21" t="str">
        <f aca="false">IF(D862="","",IF(COUNTIF(Settings!$A$6:$A$13,D862)&gt;0,"Income",IF(COUNTIF(Settings!$A$32:$A$34,D862)&gt;0,"Saving","Spending")))</f>
        <v/>
      </c>
      <c r="G862" s="15"/>
      <c r="H862" s="22" t="str">
        <f aca="false">IF(B862="","",IF(OR(I862=0,INDEX(Settings!$F$6:$F$65,MAX(I862,1))=""),"Uncategorised",INDEX(Settings!$F$6:$F$65,I862)))</f>
        <v/>
      </c>
      <c r="I862" s="22" t="str">
        <f aca="false">IF(B862="","",SUMPRODUCT(MAX((Settings!$E$6:$E$65&lt;&gt;"")*ISNUMBER(SEARCH(Settings!$E$6:$E$65,B862))*(ROW(Settings!$E$6:$E$65)-5))))</f>
        <v/>
      </c>
    </row>
    <row r="863" customFormat="false" ht="15" hidden="false" customHeight="false" outlineLevel="0" collapsed="false">
      <c r="A863" s="19"/>
      <c r="B863" s="15"/>
      <c r="C863" s="20"/>
      <c r="D863" s="21" t="str">
        <f aca="false">IF(B863="","",IF(E863&lt;&gt;"",E863,H863))</f>
        <v/>
      </c>
      <c r="E863" s="15"/>
      <c r="F863" s="21" t="str">
        <f aca="false">IF(D863="","",IF(COUNTIF(Settings!$A$6:$A$13,D863)&gt;0,"Income",IF(COUNTIF(Settings!$A$32:$A$34,D863)&gt;0,"Saving","Spending")))</f>
        <v/>
      </c>
      <c r="G863" s="15"/>
      <c r="H863" s="22" t="str">
        <f aca="false">IF(B863="","",IF(OR(I863=0,INDEX(Settings!$F$6:$F$65,MAX(I863,1))=""),"Uncategorised",INDEX(Settings!$F$6:$F$65,I863)))</f>
        <v/>
      </c>
      <c r="I863" s="22" t="str">
        <f aca="false">IF(B863="","",SUMPRODUCT(MAX((Settings!$E$6:$E$65&lt;&gt;"")*ISNUMBER(SEARCH(Settings!$E$6:$E$65,B863))*(ROW(Settings!$E$6:$E$65)-5))))</f>
        <v/>
      </c>
    </row>
    <row r="864" customFormat="false" ht="15" hidden="false" customHeight="false" outlineLevel="0" collapsed="false">
      <c r="A864" s="19"/>
      <c r="B864" s="15"/>
      <c r="C864" s="20"/>
      <c r="D864" s="21" t="str">
        <f aca="false">IF(B864="","",IF(E864&lt;&gt;"",E864,H864))</f>
        <v/>
      </c>
      <c r="E864" s="15"/>
      <c r="F864" s="21" t="str">
        <f aca="false">IF(D864="","",IF(COUNTIF(Settings!$A$6:$A$13,D864)&gt;0,"Income",IF(COUNTIF(Settings!$A$32:$A$34,D864)&gt;0,"Saving","Spending")))</f>
        <v/>
      </c>
      <c r="G864" s="15"/>
      <c r="H864" s="22" t="str">
        <f aca="false">IF(B864="","",IF(OR(I864=0,INDEX(Settings!$F$6:$F$65,MAX(I864,1))=""),"Uncategorised",INDEX(Settings!$F$6:$F$65,I864)))</f>
        <v/>
      </c>
      <c r="I864" s="22" t="str">
        <f aca="false">IF(B864="","",SUMPRODUCT(MAX((Settings!$E$6:$E$65&lt;&gt;"")*ISNUMBER(SEARCH(Settings!$E$6:$E$65,B864))*(ROW(Settings!$E$6:$E$65)-5))))</f>
        <v/>
      </c>
    </row>
    <row r="865" customFormat="false" ht="15" hidden="false" customHeight="false" outlineLevel="0" collapsed="false">
      <c r="A865" s="19"/>
      <c r="B865" s="15"/>
      <c r="C865" s="20"/>
      <c r="D865" s="21" t="str">
        <f aca="false">IF(B865="","",IF(E865&lt;&gt;"",E865,H865))</f>
        <v/>
      </c>
      <c r="E865" s="15"/>
      <c r="F865" s="21" t="str">
        <f aca="false">IF(D865="","",IF(COUNTIF(Settings!$A$6:$A$13,D865)&gt;0,"Income",IF(COUNTIF(Settings!$A$32:$A$34,D865)&gt;0,"Saving","Spending")))</f>
        <v/>
      </c>
      <c r="G865" s="15"/>
      <c r="H865" s="22" t="str">
        <f aca="false">IF(B865="","",IF(OR(I865=0,INDEX(Settings!$F$6:$F$65,MAX(I865,1))=""),"Uncategorised",INDEX(Settings!$F$6:$F$65,I865)))</f>
        <v/>
      </c>
      <c r="I865" s="22" t="str">
        <f aca="false">IF(B865="","",SUMPRODUCT(MAX((Settings!$E$6:$E$65&lt;&gt;"")*ISNUMBER(SEARCH(Settings!$E$6:$E$65,B865))*(ROW(Settings!$E$6:$E$65)-5))))</f>
        <v/>
      </c>
    </row>
    <row r="866" customFormat="false" ht="15" hidden="false" customHeight="false" outlineLevel="0" collapsed="false">
      <c r="A866" s="19"/>
      <c r="B866" s="15"/>
      <c r="C866" s="20"/>
      <c r="D866" s="21" t="str">
        <f aca="false">IF(B866="","",IF(E866&lt;&gt;"",E866,H866))</f>
        <v/>
      </c>
      <c r="E866" s="15"/>
      <c r="F866" s="21" t="str">
        <f aca="false">IF(D866="","",IF(COUNTIF(Settings!$A$6:$A$13,D866)&gt;0,"Income",IF(COUNTIF(Settings!$A$32:$A$34,D866)&gt;0,"Saving","Spending")))</f>
        <v/>
      </c>
      <c r="G866" s="15"/>
      <c r="H866" s="22" t="str">
        <f aca="false">IF(B866="","",IF(OR(I866=0,INDEX(Settings!$F$6:$F$65,MAX(I866,1))=""),"Uncategorised",INDEX(Settings!$F$6:$F$65,I866)))</f>
        <v/>
      </c>
      <c r="I866" s="22" t="str">
        <f aca="false">IF(B866="","",SUMPRODUCT(MAX((Settings!$E$6:$E$65&lt;&gt;"")*ISNUMBER(SEARCH(Settings!$E$6:$E$65,B866))*(ROW(Settings!$E$6:$E$65)-5))))</f>
        <v/>
      </c>
    </row>
    <row r="867" customFormat="false" ht="15" hidden="false" customHeight="false" outlineLevel="0" collapsed="false">
      <c r="A867" s="19"/>
      <c r="B867" s="15"/>
      <c r="C867" s="20"/>
      <c r="D867" s="21" t="str">
        <f aca="false">IF(B867="","",IF(E867&lt;&gt;"",E867,H867))</f>
        <v/>
      </c>
      <c r="E867" s="15"/>
      <c r="F867" s="21" t="str">
        <f aca="false">IF(D867="","",IF(COUNTIF(Settings!$A$6:$A$13,D867)&gt;0,"Income",IF(COUNTIF(Settings!$A$32:$A$34,D867)&gt;0,"Saving","Spending")))</f>
        <v/>
      </c>
      <c r="G867" s="15"/>
      <c r="H867" s="22" t="str">
        <f aca="false">IF(B867="","",IF(OR(I867=0,INDEX(Settings!$F$6:$F$65,MAX(I867,1))=""),"Uncategorised",INDEX(Settings!$F$6:$F$65,I867)))</f>
        <v/>
      </c>
      <c r="I867" s="22" t="str">
        <f aca="false">IF(B867="","",SUMPRODUCT(MAX((Settings!$E$6:$E$65&lt;&gt;"")*ISNUMBER(SEARCH(Settings!$E$6:$E$65,B867))*(ROW(Settings!$E$6:$E$65)-5))))</f>
        <v/>
      </c>
    </row>
    <row r="868" customFormat="false" ht="15" hidden="false" customHeight="false" outlineLevel="0" collapsed="false">
      <c r="A868" s="19"/>
      <c r="B868" s="15"/>
      <c r="C868" s="20"/>
      <c r="D868" s="21" t="str">
        <f aca="false">IF(B868="","",IF(E868&lt;&gt;"",E868,H868))</f>
        <v/>
      </c>
      <c r="E868" s="15"/>
      <c r="F868" s="21" t="str">
        <f aca="false">IF(D868="","",IF(COUNTIF(Settings!$A$6:$A$13,D868)&gt;0,"Income",IF(COUNTIF(Settings!$A$32:$A$34,D868)&gt;0,"Saving","Spending")))</f>
        <v/>
      </c>
      <c r="G868" s="15"/>
      <c r="H868" s="22" t="str">
        <f aca="false">IF(B868="","",IF(OR(I868=0,INDEX(Settings!$F$6:$F$65,MAX(I868,1))=""),"Uncategorised",INDEX(Settings!$F$6:$F$65,I868)))</f>
        <v/>
      </c>
      <c r="I868" s="22" t="str">
        <f aca="false">IF(B868="","",SUMPRODUCT(MAX((Settings!$E$6:$E$65&lt;&gt;"")*ISNUMBER(SEARCH(Settings!$E$6:$E$65,B868))*(ROW(Settings!$E$6:$E$65)-5))))</f>
        <v/>
      </c>
    </row>
    <row r="869" customFormat="false" ht="15" hidden="false" customHeight="false" outlineLevel="0" collapsed="false">
      <c r="A869" s="19"/>
      <c r="B869" s="15"/>
      <c r="C869" s="20"/>
      <c r="D869" s="21" t="str">
        <f aca="false">IF(B869="","",IF(E869&lt;&gt;"",E869,H869))</f>
        <v/>
      </c>
      <c r="E869" s="15"/>
      <c r="F869" s="21" t="str">
        <f aca="false">IF(D869="","",IF(COUNTIF(Settings!$A$6:$A$13,D869)&gt;0,"Income",IF(COUNTIF(Settings!$A$32:$A$34,D869)&gt;0,"Saving","Spending")))</f>
        <v/>
      </c>
      <c r="G869" s="15"/>
      <c r="H869" s="22" t="str">
        <f aca="false">IF(B869="","",IF(OR(I869=0,INDEX(Settings!$F$6:$F$65,MAX(I869,1))=""),"Uncategorised",INDEX(Settings!$F$6:$F$65,I869)))</f>
        <v/>
      </c>
      <c r="I869" s="22" t="str">
        <f aca="false">IF(B869="","",SUMPRODUCT(MAX((Settings!$E$6:$E$65&lt;&gt;"")*ISNUMBER(SEARCH(Settings!$E$6:$E$65,B869))*(ROW(Settings!$E$6:$E$65)-5))))</f>
        <v/>
      </c>
    </row>
    <row r="870" customFormat="false" ht="15" hidden="false" customHeight="false" outlineLevel="0" collapsed="false">
      <c r="A870" s="19"/>
      <c r="B870" s="15"/>
      <c r="C870" s="20"/>
      <c r="D870" s="21" t="str">
        <f aca="false">IF(B870="","",IF(E870&lt;&gt;"",E870,H870))</f>
        <v/>
      </c>
      <c r="E870" s="15"/>
      <c r="F870" s="21" t="str">
        <f aca="false">IF(D870="","",IF(COUNTIF(Settings!$A$6:$A$13,D870)&gt;0,"Income",IF(COUNTIF(Settings!$A$32:$A$34,D870)&gt;0,"Saving","Spending")))</f>
        <v/>
      </c>
      <c r="G870" s="15"/>
      <c r="H870" s="22" t="str">
        <f aca="false">IF(B870="","",IF(OR(I870=0,INDEX(Settings!$F$6:$F$65,MAX(I870,1))=""),"Uncategorised",INDEX(Settings!$F$6:$F$65,I870)))</f>
        <v/>
      </c>
      <c r="I870" s="22" t="str">
        <f aca="false">IF(B870="","",SUMPRODUCT(MAX((Settings!$E$6:$E$65&lt;&gt;"")*ISNUMBER(SEARCH(Settings!$E$6:$E$65,B870))*(ROW(Settings!$E$6:$E$65)-5))))</f>
        <v/>
      </c>
    </row>
    <row r="871" customFormat="false" ht="15" hidden="false" customHeight="false" outlineLevel="0" collapsed="false">
      <c r="A871" s="19"/>
      <c r="B871" s="15"/>
      <c r="C871" s="20"/>
      <c r="D871" s="21" t="str">
        <f aca="false">IF(B871="","",IF(E871&lt;&gt;"",E871,H871))</f>
        <v/>
      </c>
      <c r="E871" s="15"/>
      <c r="F871" s="21" t="str">
        <f aca="false">IF(D871="","",IF(COUNTIF(Settings!$A$6:$A$13,D871)&gt;0,"Income",IF(COUNTIF(Settings!$A$32:$A$34,D871)&gt;0,"Saving","Spending")))</f>
        <v/>
      </c>
      <c r="G871" s="15"/>
      <c r="H871" s="22" t="str">
        <f aca="false">IF(B871="","",IF(OR(I871=0,INDEX(Settings!$F$6:$F$65,MAX(I871,1))=""),"Uncategorised",INDEX(Settings!$F$6:$F$65,I871)))</f>
        <v/>
      </c>
      <c r="I871" s="22" t="str">
        <f aca="false">IF(B871="","",SUMPRODUCT(MAX((Settings!$E$6:$E$65&lt;&gt;"")*ISNUMBER(SEARCH(Settings!$E$6:$E$65,B871))*(ROW(Settings!$E$6:$E$65)-5))))</f>
        <v/>
      </c>
    </row>
    <row r="872" customFormat="false" ht="15" hidden="false" customHeight="false" outlineLevel="0" collapsed="false">
      <c r="A872" s="19"/>
      <c r="B872" s="15"/>
      <c r="C872" s="20"/>
      <c r="D872" s="21" t="str">
        <f aca="false">IF(B872="","",IF(E872&lt;&gt;"",E872,H872))</f>
        <v/>
      </c>
      <c r="E872" s="15"/>
      <c r="F872" s="21" t="str">
        <f aca="false">IF(D872="","",IF(COUNTIF(Settings!$A$6:$A$13,D872)&gt;0,"Income",IF(COUNTIF(Settings!$A$32:$A$34,D872)&gt;0,"Saving","Spending")))</f>
        <v/>
      </c>
      <c r="G872" s="15"/>
      <c r="H872" s="22" t="str">
        <f aca="false">IF(B872="","",IF(OR(I872=0,INDEX(Settings!$F$6:$F$65,MAX(I872,1))=""),"Uncategorised",INDEX(Settings!$F$6:$F$65,I872)))</f>
        <v/>
      </c>
      <c r="I872" s="22" t="str">
        <f aca="false">IF(B872="","",SUMPRODUCT(MAX((Settings!$E$6:$E$65&lt;&gt;"")*ISNUMBER(SEARCH(Settings!$E$6:$E$65,B872))*(ROW(Settings!$E$6:$E$65)-5))))</f>
        <v/>
      </c>
    </row>
    <row r="873" customFormat="false" ht="15" hidden="false" customHeight="false" outlineLevel="0" collapsed="false">
      <c r="A873" s="19"/>
      <c r="B873" s="15"/>
      <c r="C873" s="20"/>
      <c r="D873" s="21" t="str">
        <f aca="false">IF(B873="","",IF(E873&lt;&gt;"",E873,H873))</f>
        <v/>
      </c>
      <c r="E873" s="15"/>
      <c r="F873" s="21" t="str">
        <f aca="false">IF(D873="","",IF(COUNTIF(Settings!$A$6:$A$13,D873)&gt;0,"Income",IF(COUNTIF(Settings!$A$32:$A$34,D873)&gt;0,"Saving","Spending")))</f>
        <v/>
      </c>
      <c r="G873" s="15"/>
      <c r="H873" s="22" t="str">
        <f aca="false">IF(B873="","",IF(OR(I873=0,INDEX(Settings!$F$6:$F$65,MAX(I873,1))=""),"Uncategorised",INDEX(Settings!$F$6:$F$65,I873)))</f>
        <v/>
      </c>
      <c r="I873" s="22" t="str">
        <f aca="false">IF(B873="","",SUMPRODUCT(MAX((Settings!$E$6:$E$65&lt;&gt;"")*ISNUMBER(SEARCH(Settings!$E$6:$E$65,B873))*(ROW(Settings!$E$6:$E$65)-5))))</f>
        <v/>
      </c>
    </row>
    <row r="874" customFormat="false" ht="15" hidden="false" customHeight="false" outlineLevel="0" collapsed="false">
      <c r="A874" s="19"/>
      <c r="B874" s="15"/>
      <c r="C874" s="20"/>
      <c r="D874" s="21" t="str">
        <f aca="false">IF(B874="","",IF(E874&lt;&gt;"",E874,H874))</f>
        <v/>
      </c>
      <c r="E874" s="15"/>
      <c r="F874" s="21" t="str">
        <f aca="false">IF(D874="","",IF(COUNTIF(Settings!$A$6:$A$13,D874)&gt;0,"Income",IF(COUNTIF(Settings!$A$32:$A$34,D874)&gt;0,"Saving","Spending")))</f>
        <v/>
      </c>
      <c r="G874" s="15"/>
      <c r="H874" s="22" t="str">
        <f aca="false">IF(B874="","",IF(OR(I874=0,INDEX(Settings!$F$6:$F$65,MAX(I874,1))=""),"Uncategorised",INDEX(Settings!$F$6:$F$65,I874)))</f>
        <v/>
      </c>
      <c r="I874" s="22" t="str">
        <f aca="false">IF(B874="","",SUMPRODUCT(MAX((Settings!$E$6:$E$65&lt;&gt;"")*ISNUMBER(SEARCH(Settings!$E$6:$E$65,B874))*(ROW(Settings!$E$6:$E$65)-5))))</f>
        <v/>
      </c>
    </row>
    <row r="875" customFormat="false" ht="15" hidden="false" customHeight="false" outlineLevel="0" collapsed="false">
      <c r="A875" s="19"/>
      <c r="B875" s="15"/>
      <c r="C875" s="20"/>
      <c r="D875" s="21" t="str">
        <f aca="false">IF(B875="","",IF(E875&lt;&gt;"",E875,H875))</f>
        <v/>
      </c>
      <c r="E875" s="15"/>
      <c r="F875" s="21" t="str">
        <f aca="false">IF(D875="","",IF(COUNTIF(Settings!$A$6:$A$13,D875)&gt;0,"Income",IF(COUNTIF(Settings!$A$32:$A$34,D875)&gt;0,"Saving","Spending")))</f>
        <v/>
      </c>
      <c r="G875" s="15"/>
      <c r="H875" s="22" t="str">
        <f aca="false">IF(B875="","",IF(OR(I875=0,INDEX(Settings!$F$6:$F$65,MAX(I875,1))=""),"Uncategorised",INDEX(Settings!$F$6:$F$65,I875)))</f>
        <v/>
      </c>
      <c r="I875" s="22" t="str">
        <f aca="false">IF(B875="","",SUMPRODUCT(MAX((Settings!$E$6:$E$65&lt;&gt;"")*ISNUMBER(SEARCH(Settings!$E$6:$E$65,B875))*(ROW(Settings!$E$6:$E$65)-5))))</f>
        <v/>
      </c>
    </row>
    <row r="876" customFormat="false" ht="15" hidden="false" customHeight="false" outlineLevel="0" collapsed="false">
      <c r="A876" s="19"/>
      <c r="B876" s="15"/>
      <c r="C876" s="20"/>
      <c r="D876" s="21" t="str">
        <f aca="false">IF(B876="","",IF(E876&lt;&gt;"",E876,H876))</f>
        <v/>
      </c>
      <c r="E876" s="15"/>
      <c r="F876" s="21" t="str">
        <f aca="false">IF(D876="","",IF(COUNTIF(Settings!$A$6:$A$13,D876)&gt;0,"Income",IF(COUNTIF(Settings!$A$32:$A$34,D876)&gt;0,"Saving","Spending")))</f>
        <v/>
      </c>
      <c r="G876" s="15"/>
      <c r="H876" s="22" t="str">
        <f aca="false">IF(B876="","",IF(OR(I876=0,INDEX(Settings!$F$6:$F$65,MAX(I876,1))=""),"Uncategorised",INDEX(Settings!$F$6:$F$65,I876)))</f>
        <v/>
      </c>
      <c r="I876" s="22" t="str">
        <f aca="false">IF(B876="","",SUMPRODUCT(MAX((Settings!$E$6:$E$65&lt;&gt;"")*ISNUMBER(SEARCH(Settings!$E$6:$E$65,B876))*(ROW(Settings!$E$6:$E$65)-5))))</f>
        <v/>
      </c>
    </row>
    <row r="877" customFormat="false" ht="15" hidden="false" customHeight="false" outlineLevel="0" collapsed="false">
      <c r="A877" s="19"/>
      <c r="B877" s="15"/>
      <c r="C877" s="20"/>
      <c r="D877" s="21" t="str">
        <f aca="false">IF(B877="","",IF(E877&lt;&gt;"",E877,H877))</f>
        <v/>
      </c>
      <c r="E877" s="15"/>
      <c r="F877" s="21" t="str">
        <f aca="false">IF(D877="","",IF(COUNTIF(Settings!$A$6:$A$13,D877)&gt;0,"Income",IF(COUNTIF(Settings!$A$32:$A$34,D877)&gt;0,"Saving","Spending")))</f>
        <v/>
      </c>
      <c r="G877" s="15"/>
      <c r="H877" s="22" t="str">
        <f aca="false">IF(B877="","",IF(OR(I877=0,INDEX(Settings!$F$6:$F$65,MAX(I877,1))=""),"Uncategorised",INDEX(Settings!$F$6:$F$65,I877)))</f>
        <v/>
      </c>
      <c r="I877" s="22" t="str">
        <f aca="false">IF(B877="","",SUMPRODUCT(MAX((Settings!$E$6:$E$65&lt;&gt;"")*ISNUMBER(SEARCH(Settings!$E$6:$E$65,B877))*(ROW(Settings!$E$6:$E$65)-5))))</f>
        <v/>
      </c>
    </row>
    <row r="878" customFormat="false" ht="15" hidden="false" customHeight="false" outlineLevel="0" collapsed="false">
      <c r="A878" s="19"/>
      <c r="B878" s="15"/>
      <c r="C878" s="20"/>
      <c r="D878" s="21" t="str">
        <f aca="false">IF(B878="","",IF(E878&lt;&gt;"",E878,H878))</f>
        <v/>
      </c>
      <c r="E878" s="15"/>
      <c r="F878" s="21" t="str">
        <f aca="false">IF(D878="","",IF(COUNTIF(Settings!$A$6:$A$13,D878)&gt;0,"Income",IF(COUNTIF(Settings!$A$32:$A$34,D878)&gt;0,"Saving","Spending")))</f>
        <v/>
      </c>
      <c r="G878" s="15"/>
      <c r="H878" s="22" t="str">
        <f aca="false">IF(B878="","",IF(OR(I878=0,INDEX(Settings!$F$6:$F$65,MAX(I878,1))=""),"Uncategorised",INDEX(Settings!$F$6:$F$65,I878)))</f>
        <v/>
      </c>
      <c r="I878" s="22" t="str">
        <f aca="false">IF(B878="","",SUMPRODUCT(MAX((Settings!$E$6:$E$65&lt;&gt;"")*ISNUMBER(SEARCH(Settings!$E$6:$E$65,B878))*(ROW(Settings!$E$6:$E$65)-5))))</f>
        <v/>
      </c>
    </row>
    <row r="879" customFormat="false" ht="15" hidden="false" customHeight="false" outlineLevel="0" collapsed="false">
      <c r="A879" s="19"/>
      <c r="B879" s="15"/>
      <c r="C879" s="20"/>
      <c r="D879" s="21" t="str">
        <f aca="false">IF(B879="","",IF(E879&lt;&gt;"",E879,H879))</f>
        <v/>
      </c>
      <c r="E879" s="15"/>
      <c r="F879" s="21" t="str">
        <f aca="false">IF(D879="","",IF(COUNTIF(Settings!$A$6:$A$13,D879)&gt;0,"Income",IF(COUNTIF(Settings!$A$32:$A$34,D879)&gt;0,"Saving","Spending")))</f>
        <v/>
      </c>
      <c r="G879" s="15"/>
      <c r="H879" s="22" t="str">
        <f aca="false">IF(B879="","",IF(OR(I879=0,INDEX(Settings!$F$6:$F$65,MAX(I879,1))=""),"Uncategorised",INDEX(Settings!$F$6:$F$65,I879)))</f>
        <v/>
      </c>
      <c r="I879" s="22" t="str">
        <f aca="false">IF(B879="","",SUMPRODUCT(MAX((Settings!$E$6:$E$65&lt;&gt;"")*ISNUMBER(SEARCH(Settings!$E$6:$E$65,B879))*(ROW(Settings!$E$6:$E$65)-5))))</f>
        <v/>
      </c>
    </row>
    <row r="880" customFormat="false" ht="15" hidden="false" customHeight="false" outlineLevel="0" collapsed="false">
      <c r="A880" s="19"/>
      <c r="B880" s="15"/>
      <c r="C880" s="20"/>
      <c r="D880" s="21" t="str">
        <f aca="false">IF(B880="","",IF(E880&lt;&gt;"",E880,H880))</f>
        <v/>
      </c>
      <c r="E880" s="15"/>
      <c r="F880" s="21" t="str">
        <f aca="false">IF(D880="","",IF(COUNTIF(Settings!$A$6:$A$13,D880)&gt;0,"Income",IF(COUNTIF(Settings!$A$32:$A$34,D880)&gt;0,"Saving","Spending")))</f>
        <v/>
      </c>
      <c r="G880" s="15"/>
      <c r="H880" s="22" t="str">
        <f aca="false">IF(B880="","",IF(OR(I880=0,INDEX(Settings!$F$6:$F$65,MAX(I880,1))=""),"Uncategorised",INDEX(Settings!$F$6:$F$65,I880)))</f>
        <v/>
      </c>
      <c r="I880" s="22" t="str">
        <f aca="false">IF(B880="","",SUMPRODUCT(MAX((Settings!$E$6:$E$65&lt;&gt;"")*ISNUMBER(SEARCH(Settings!$E$6:$E$65,B880))*(ROW(Settings!$E$6:$E$65)-5))))</f>
        <v/>
      </c>
    </row>
    <row r="881" customFormat="false" ht="15" hidden="false" customHeight="false" outlineLevel="0" collapsed="false">
      <c r="A881" s="19"/>
      <c r="B881" s="15"/>
      <c r="C881" s="20"/>
      <c r="D881" s="21" t="str">
        <f aca="false">IF(B881="","",IF(E881&lt;&gt;"",E881,H881))</f>
        <v/>
      </c>
      <c r="E881" s="15"/>
      <c r="F881" s="21" t="str">
        <f aca="false">IF(D881="","",IF(COUNTIF(Settings!$A$6:$A$13,D881)&gt;0,"Income",IF(COUNTIF(Settings!$A$32:$A$34,D881)&gt;0,"Saving","Spending")))</f>
        <v/>
      </c>
      <c r="G881" s="15"/>
      <c r="H881" s="22" t="str">
        <f aca="false">IF(B881="","",IF(OR(I881=0,INDEX(Settings!$F$6:$F$65,MAX(I881,1))=""),"Uncategorised",INDEX(Settings!$F$6:$F$65,I881)))</f>
        <v/>
      </c>
      <c r="I881" s="22" t="str">
        <f aca="false">IF(B881="","",SUMPRODUCT(MAX((Settings!$E$6:$E$65&lt;&gt;"")*ISNUMBER(SEARCH(Settings!$E$6:$E$65,B881))*(ROW(Settings!$E$6:$E$65)-5))))</f>
        <v/>
      </c>
    </row>
    <row r="882" customFormat="false" ht="15" hidden="false" customHeight="false" outlineLevel="0" collapsed="false">
      <c r="A882" s="19"/>
      <c r="B882" s="15"/>
      <c r="C882" s="20"/>
      <c r="D882" s="21" t="str">
        <f aca="false">IF(B882="","",IF(E882&lt;&gt;"",E882,H882))</f>
        <v/>
      </c>
      <c r="E882" s="15"/>
      <c r="F882" s="21" t="str">
        <f aca="false">IF(D882="","",IF(COUNTIF(Settings!$A$6:$A$13,D882)&gt;0,"Income",IF(COUNTIF(Settings!$A$32:$A$34,D882)&gt;0,"Saving","Spending")))</f>
        <v/>
      </c>
      <c r="G882" s="15"/>
      <c r="H882" s="22" t="str">
        <f aca="false">IF(B882="","",IF(OR(I882=0,INDEX(Settings!$F$6:$F$65,MAX(I882,1))=""),"Uncategorised",INDEX(Settings!$F$6:$F$65,I882)))</f>
        <v/>
      </c>
      <c r="I882" s="22" t="str">
        <f aca="false">IF(B882="","",SUMPRODUCT(MAX((Settings!$E$6:$E$65&lt;&gt;"")*ISNUMBER(SEARCH(Settings!$E$6:$E$65,B882))*(ROW(Settings!$E$6:$E$65)-5))))</f>
        <v/>
      </c>
    </row>
    <row r="883" customFormat="false" ht="15" hidden="false" customHeight="false" outlineLevel="0" collapsed="false">
      <c r="A883" s="19"/>
      <c r="B883" s="15"/>
      <c r="C883" s="20"/>
      <c r="D883" s="21" t="str">
        <f aca="false">IF(B883="","",IF(E883&lt;&gt;"",E883,H883))</f>
        <v/>
      </c>
      <c r="E883" s="15"/>
      <c r="F883" s="21" t="str">
        <f aca="false">IF(D883="","",IF(COUNTIF(Settings!$A$6:$A$13,D883)&gt;0,"Income",IF(COUNTIF(Settings!$A$32:$A$34,D883)&gt;0,"Saving","Spending")))</f>
        <v/>
      </c>
      <c r="G883" s="15"/>
      <c r="H883" s="22" t="str">
        <f aca="false">IF(B883="","",IF(OR(I883=0,INDEX(Settings!$F$6:$F$65,MAX(I883,1))=""),"Uncategorised",INDEX(Settings!$F$6:$F$65,I883)))</f>
        <v/>
      </c>
      <c r="I883" s="22" t="str">
        <f aca="false">IF(B883="","",SUMPRODUCT(MAX((Settings!$E$6:$E$65&lt;&gt;"")*ISNUMBER(SEARCH(Settings!$E$6:$E$65,B883))*(ROW(Settings!$E$6:$E$65)-5))))</f>
        <v/>
      </c>
    </row>
    <row r="884" customFormat="false" ht="15" hidden="false" customHeight="false" outlineLevel="0" collapsed="false">
      <c r="A884" s="19"/>
      <c r="B884" s="15"/>
      <c r="C884" s="20"/>
      <c r="D884" s="21" t="str">
        <f aca="false">IF(B884="","",IF(E884&lt;&gt;"",E884,H884))</f>
        <v/>
      </c>
      <c r="E884" s="15"/>
      <c r="F884" s="21" t="str">
        <f aca="false">IF(D884="","",IF(COUNTIF(Settings!$A$6:$A$13,D884)&gt;0,"Income",IF(COUNTIF(Settings!$A$32:$A$34,D884)&gt;0,"Saving","Spending")))</f>
        <v/>
      </c>
      <c r="G884" s="15"/>
      <c r="H884" s="22" t="str">
        <f aca="false">IF(B884="","",IF(OR(I884=0,INDEX(Settings!$F$6:$F$65,MAX(I884,1))=""),"Uncategorised",INDEX(Settings!$F$6:$F$65,I884)))</f>
        <v/>
      </c>
      <c r="I884" s="22" t="str">
        <f aca="false">IF(B884="","",SUMPRODUCT(MAX((Settings!$E$6:$E$65&lt;&gt;"")*ISNUMBER(SEARCH(Settings!$E$6:$E$65,B884))*(ROW(Settings!$E$6:$E$65)-5))))</f>
        <v/>
      </c>
    </row>
    <row r="885" customFormat="false" ht="15" hidden="false" customHeight="false" outlineLevel="0" collapsed="false">
      <c r="A885" s="19"/>
      <c r="B885" s="15"/>
      <c r="C885" s="20"/>
      <c r="D885" s="21" t="str">
        <f aca="false">IF(B885="","",IF(E885&lt;&gt;"",E885,H885))</f>
        <v/>
      </c>
      <c r="E885" s="15"/>
      <c r="F885" s="21" t="str">
        <f aca="false">IF(D885="","",IF(COUNTIF(Settings!$A$6:$A$13,D885)&gt;0,"Income",IF(COUNTIF(Settings!$A$32:$A$34,D885)&gt;0,"Saving","Spending")))</f>
        <v/>
      </c>
      <c r="G885" s="15"/>
      <c r="H885" s="22" t="str">
        <f aca="false">IF(B885="","",IF(OR(I885=0,INDEX(Settings!$F$6:$F$65,MAX(I885,1))=""),"Uncategorised",INDEX(Settings!$F$6:$F$65,I885)))</f>
        <v/>
      </c>
      <c r="I885" s="22" t="str">
        <f aca="false">IF(B885="","",SUMPRODUCT(MAX((Settings!$E$6:$E$65&lt;&gt;"")*ISNUMBER(SEARCH(Settings!$E$6:$E$65,B885))*(ROW(Settings!$E$6:$E$65)-5))))</f>
        <v/>
      </c>
    </row>
    <row r="886" customFormat="false" ht="15" hidden="false" customHeight="false" outlineLevel="0" collapsed="false">
      <c r="A886" s="19"/>
      <c r="B886" s="15"/>
      <c r="C886" s="20"/>
      <c r="D886" s="21" t="str">
        <f aca="false">IF(B886="","",IF(E886&lt;&gt;"",E886,H886))</f>
        <v/>
      </c>
      <c r="E886" s="15"/>
      <c r="F886" s="21" t="str">
        <f aca="false">IF(D886="","",IF(COUNTIF(Settings!$A$6:$A$13,D886)&gt;0,"Income",IF(COUNTIF(Settings!$A$32:$A$34,D886)&gt;0,"Saving","Spending")))</f>
        <v/>
      </c>
      <c r="G886" s="15"/>
      <c r="H886" s="22" t="str">
        <f aca="false">IF(B886="","",IF(OR(I886=0,INDEX(Settings!$F$6:$F$65,MAX(I886,1))=""),"Uncategorised",INDEX(Settings!$F$6:$F$65,I886)))</f>
        <v/>
      </c>
      <c r="I886" s="22" t="str">
        <f aca="false">IF(B886="","",SUMPRODUCT(MAX((Settings!$E$6:$E$65&lt;&gt;"")*ISNUMBER(SEARCH(Settings!$E$6:$E$65,B886))*(ROW(Settings!$E$6:$E$65)-5))))</f>
        <v/>
      </c>
    </row>
    <row r="887" customFormat="false" ht="15" hidden="false" customHeight="false" outlineLevel="0" collapsed="false">
      <c r="A887" s="19"/>
      <c r="B887" s="15"/>
      <c r="C887" s="20"/>
      <c r="D887" s="21" t="str">
        <f aca="false">IF(B887="","",IF(E887&lt;&gt;"",E887,H887))</f>
        <v/>
      </c>
      <c r="E887" s="15"/>
      <c r="F887" s="21" t="str">
        <f aca="false">IF(D887="","",IF(COUNTIF(Settings!$A$6:$A$13,D887)&gt;0,"Income",IF(COUNTIF(Settings!$A$32:$A$34,D887)&gt;0,"Saving","Spending")))</f>
        <v/>
      </c>
      <c r="G887" s="15"/>
      <c r="H887" s="22" t="str">
        <f aca="false">IF(B887="","",IF(OR(I887=0,INDEX(Settings!$F$6:$F$65,MAX(I887,1))=""),"Uncategorised",INDEX(Settings!$F$6:$F$65,I887)))</f>
        <v/>
      </c>
      <c r="I887" s="22" t="str">
        <f aca="false">IF(B887="","",SUMPRODUCT(MAX((Settings!$E$6:$E$65&lt;&gt;"")*ISNUMBER(SEARCH(Settings!$E$6:$E$65,B887))*(ROW(Settings!$E$6:$E$65)-5))))</f>
        <v/>
      </c>
    </row>
    <row r="888" customFormat="false" ht="15" hidden="false" customHeight="false" outlineLevel="0" collapsed="false">
      <c r="A888" s="19"/>
      <c r="B888" s="15"/>
      <c r="C888" s="20"/>
      <c r="D888" s="21" t="str">
        <f aca="false">IF(B888="","",IF(E888&lt;&gt;"",E888,H888))</f>
        <v/>
      </c>
      <c r="E888" s="15"/>
      <c r="F888" s="21" t="str">
        <f aca="false">IF(D888="","",IF(COUNTIF(Settings!$A$6:$A$13,D888)&gt;0,"Income",IF(COUNTIF(Settings!$A$32:$A$34,D888)&gt;0,"Saving","Spending")))</f>
        <v/>
      </c>
      <c r="G888" s="15"/>
      <c r="H888" s="22" t="str">
        <f aca="false">IF(B888="","",IF(OR(I888=0,INDEX(Settings!$F$6:$F$65,MAX(I888,1))=""),"Uncategorised",INDEX(Settings!$F$6:$F$65,I888)))</f>
        <v/>
      </c>
      <c r="I888" s="22" t="str">
        <f aca="false">IF(B888="","",SUMPRODUCT(MAX((Settings!$E$6:$E$65&lt;&gt;"")*ISNUMBER(SEARCH(Settings!$E$6:$E$65,B888))*(ROW(Settings!$E$6:$E$65)-5))))</f>
        <v/>
      </c>
    </row>
    <row r="889" customFormat="false" ht="15" hidden="false" customHeight="false" outlineLevel="0" collapsed="false">
      <c r="A889" s="19"/>
      <c r="B889" s="15"/>
      <c r="C889" s="20"/>
      <c r="D889" s="21" t="str">
        <f aca="false">IF(B889="","",IF(E889&lt;&gt;"",E889,H889))</f>
        <v/>
      </c>
      <c r="E889" s="15"/>
      <c r="F889" s="21" t="str">
        <f aca="false">IF(D889="","",IF(COUNTIF(Settings!$A$6:$A$13,D889)&gt;0,"Income",IF(COUNTIF(Settings!$A$32:$A$34,D889)&gt;0,"Saving","Spending")))</f>
        <v/>
      </c>
      <c r="G889" s="15"/>
      <c r="H889" s="22" t="str">
        <f aca="false">IF(B889="","",IF(OR(I889=0,INDEX(Settings!$F$6:$F$65,MAX(I889,1))=""),"Uncategorised",INDEX(Settings!$F$6:$F$65,I889)))</f>
        <v/>
      </c>
      <c r="I889" s="22" t="str">
        <f aca="false">IF(B889="","",SUMPRODUCT(MAX((Settings!$E$6:$E$65&lt;&gt;"")*ISNUMBER(SEARCH(Settings!$E$6:$E$65,B889))*(ROW(Settings!$E$6:$E$65)-5))))</f>
        <v/>
      </c>
    </row>
    <row r="890" customFormat="false" ht="15" hidden="false" customHeight="false" outlineLevel="0" collapsed="false">
      <c r="A890" s="19"/>
      <c r="B890" s="15"/>
      <c r="C890" s="20"/>
      <c r="D890" s="21" t="str">
        <f aca="false">IF(B890="","",IF(E890&lt;&gt;"",E890,H890))</f>
        <v/>
      </c>
      <c r="E890" s="15"/>
      <c r="F890" s="21" t="str">
        <f aca="false">IF(D890="","",IF(COUNTIF(Settings!$A$6:$A$13,D890)&gt;0,"Income",IF(COUNTIF(Settings!$A$32:$A$34,D890)&gt;0,"Saving","Spending")))</f>
        <v/>
      </c>
      <c r="G890" s="15"/>
      <c r="H890" s="22" t="str">
        <f aca="false">IF(B890="","",IF(OR(I890=0,INDEX(Settings!$F$6:$F$65,MAX(I890,1))=""),"Uncategorised",INDEX(Settings!$F$6:$F$65,I890)))</f>
        <v/>
      </c>
      <c r="I890" s="22" t="str">
        <f aca="false">IF(B890="","",SUMPRODUCT(MAX((Settings!$E$6:$E$65&lt;&gt;"")*ISNUMBER(SEARCH(Settings!$E$6:$E$65,B890))*(ROW(Settings!$E$6:$E$65)-5))))</f>
        <v/>
      </c>
    </row>
    <row r="891" customFormat="false" ht="15" hidden="false" customHeight="false" outlineLevel="0" collapsed="false">
      <c r="A891" s="19"/>
      <c r="B891" s="15"/>
      <c r="C891" s="20"/>
      <c r="D891" s="21" t="str">
        <f aca="false">IF(B891="","",IF(E891&lt;&gt;"",E891,H891))</f>
        <v/>
      </c>
      <c r="E891" s="15"/>
      <c r="F891" s="21" t="str">
        <f aca="false">IF(D891="","",IF(COUNTIF(Settings!$A$6:$A$13,D891)&gt;0,"Income",IF(COUNTIF(Settings!$A$32:$A$34,D891)&gt;0,"Saving","Spending")))</f>
        <v/>
      </c>
      <c r="G891" s="15"/>
      <c r="H891" s="22" t="str">
        <f aca="false">IF(B891="","",IF(OR(I891=0,INDEX(Settings!$F$6:$F$65,MAX(I891,1))=""),"Uncategorised",INDEX(Settings!$F$6:$F$65,I891)))</f>
        <v/>
      </c>
      <c r="I891" s="22" t="str">
        <f aca="false">IF(B891="","",SUMPRODUCT(MAX((Settings!$E$6:$E$65&lt;&gt;"")*ISNUMBER(SEARCH(Settings!$E$6:$E$65,B891))*(ROW(Settings!$E$6:$E$65)-5))))</f>
        <v/>
      </c>
    </row>
    <row r="892" customFormat="false" ht="15" hidden="false" customHeight="false" outlineLevel="0" collapsed="false">
      <c r="A892" s="19"/>
      <c r="B892" s="15"/>
      <c r="C892" s="20"/>
      <c r="D892" s="21" t="str">
        <f aca="false">IF(B892="","",IF(E892&lt;&gt;"",E892,H892))</f>
        <v/>
      </c>
      <c r="E892" s="15"/>
      <c r="F892" s="21" t="str">
        <f aca="false">IF(D892="","",IF(COUNTIF(Settings!$A$6:$A$13,D892)&gt;0,"Income",IF(COUNTIF(Settings!$A$32:$A$34,D892)&gt;0,"Saving","Spending")))</f>
        <v/>
      </c>
      <c r="G892" s="15"/>
      <c r="H892" s="22" t="str">
        <f aca="false">IF(B892="","",IF(OR(I892=0,INDEX(Settings!$F$6:$F$65,MAX(I892,1))=""),"Uncategorised",INDEX(Settings!$F$6:$F$65,I892)))</f>
        <v/>
      </c>
      <c r="I892" s="22" t="str">
        <f aca="false">IF(B892="","",SUMPRODUCT(MAX((Settings!$E$6:$E$65&lt;&gt;"")*ISNUMBER(SEARCH(Settings!$E$6:$E$65,B892))*(ROW(Settings!$E$6:$E$65)-5))))</f>
        <v/>
      </c>
    </row>
    <row r="893" customFormat="false" ht="15" hidden="false" customHeight="false" outlineLevel="0" collapsed="false">
      <c r="A893" s="19"/>
      <c r="B893" s="15"/>
      <c r="C893" s="20"/>
      <c r="D893" s="21" t="str">
        <f aca="false">IF(B893="","",IF(E893&lt;&gt;"",E893,H893))</f>
        <v/>
      </c>
      <c r="E893" s="15"/>
      <c r="F893" s="21" t="str">
        <f aca="false">IF(D893="","",IF(COUNTIF(Settings!$A$6:$A$13,D893)&gt;0,"Income",IF(COUNTIF(Settings!$A$32:$A$34,D893)&gt;0,"Saving","Spending")))</f>
        <v/>
      </c>
      <c r="G893" s="15"/>
      <c r="H893" s="22" t="str">
        <f aca="false">IF(B893="","",IF(OR(I893=0,INDEX(Settings!$F$6:$F$65,MAX(I893,1))=""),"Uncategorised",INDEX(Settings!$F$6:$F$65,I893)))</f>
        <v/>
      </c>
      <c r="I893" s="22" t="str">
        <f aca="false">IF(B893="","",SUMPRODUCT(MAX((Settings!$E$6:$E$65&lt;&gt;"")*ISNUMBER(SEARCH(Settings!$E$6:$E$65,B893))*(ROW(Settings!$E$6:$E$65)-5))))</f>
        <v/>
      </c>
    </row>
    <row r="894" customFormat="false" ht="15" hidden="false" customHeight="false" outlineLevel="0" collapsed="false">
      <c r="A894" s="19"/>
      <c r="B894" s="15"/>
      <c r="C894" s="20"/>
      <c r="D894" s="21" t="str">
        <f aca="false">IF(B894="","",IF(E894&lt;&gt;"",E894,H894))</f>
        <v/>
      </c>
      <c r="E894" s="15"/>
      <c r="F894" s="21" t="str">
        <f aca="false">IF(D894="","",IF(COUNTIF(Settings!$A$6:$A$13,D894)&gt;0,"Income",IF(COUNTIF(Settings!$A$32:$A$34,D894)&gt;0,"Saving","Spending")))</f>
        <v/>
      </c>
      <c r="G894" s="15"/>
      <c r="H894" s="22" t="str">
        <f aca="false">IF(B894="","",IF(OR(I894=0,INDEX(Settings!$F$6:$F$65,MAX(I894,1))=""),"Uncategorised",INDEX(Settings!$F$6:$F$65,I894)))</f>
        <v/>
      </c>
      <c r="I894" s="22" t="str">
        <f aca="false">IF(B894="","",SUMPRODUCT(MAX((Settings!$E$6:$E$65&lt;&gt;"")*ISNUMBER(SEARCH(Settings!$E$6:$E$65,B894))*(ROW(Settings!$E$6:$E$65)-5))))</f>
        <v/>
      </c>
    </row>
    <row r="895" customFormat="false" ht="15" hidden="false" customHeight="false" outlineLevel="0" collapsed="false">
      <c r="A895" s="19"/>
      <c r="B895" s="15"/>
      <c r="C895" s="20"/>
      <c r="D895" s="21" t="str">
        <f aca="false">IF(B895="","",IF(E895&lt;&gt;"",E895,H895))</f>
        <v/>
      </c>
      <c r="E895" s="15"/>
      <c r="F895" s="21" t="str">
        <f aca="false">IF(D895="","",IF(COUNTIF(Settings!$A$6:$A$13,D895)&gt;0,"Income",IF(COUNTIF(Settings!$A$32:$A$34,D895)&gt;0,"Saving","Spending")))</f>
        <v/>
      </c>
      <c r="G895" s="15"/>
      <c r="H895" s="22" t="str">
        <f aca="false">IF(B895="","",IF(OR(I895=0,INDEX(Settings!$F$6:$F$65,MAX(I895,1))=""),"Uncategorised",INDEX(Settings!$F$6:$F$65,I895)))</f>
        <v/>
      </c>
      <c r="I895" s="22" t="str">
        <f aca="false">IF(B895="","",SUMPRODUCT(MAX((Settings!$E$6:$E$65&lt;&gt;"")*ISNUMBER(SEARCH(Settings!$E$6:$E$65,B895))*(ROW(Settings!$E$6:$E$65)-5))))</f>
        <v/>
      </c>
    </row>
    <row r="896" customFormat="false" ht="15" hidden="false" customHeight="false" outlineLevel="0" collapsed="false">
      <c r="A896" s="19"/>
      <c r="B896" s="15"/>
      <c r="C896" s="20"/>
      <c r="D896" s="21" t="str">
        <f aca="false">IF(B896="","",IF(E896&lt;&gt;"",E896,H896))</f>
        <v/>
      </c>
      <c r="E896" s="15"/>
      <c r="F896" s="21" t="str">
        <f aca="false">IF(D896="","",IF(COUNTIF(Settings!$A$6:$A$13,D896)&gt;0,"Income",IF(COUNTIF(Settings!$A$32:$A$34,D896)&gt;0,"Saving","Spending")))</f>
        <v/>
      </c>
      <c r="G896" s="15"/>
      <c r="H896" s="22" t="str">
        <f aca="false">IF(B896="","",IF(OR(I896=0,INDEX(Settings!$F$6:$F$65,MAX(I896,1))=""),"Uncategorised",INDEX(Settings!$F$6:$F$65,I896)))</f>
        <v/>
      </c>
      <c r="I896" s="22" t="str">
        <f aca="false">IF(B896="","",SUMPRODUCT(MAX((Settings!$E$6:$E$65&lt;&gt;"")*ISNUMBER(SEARCH(Settings!$E$6:$E$65,B896))*(ROW(Settings!$E$6:$E$65)-5))))</f>
        <v/>
      </c>
    </row>
    <row r="897" customFormat="false" ht="15" hidden="false" customHeight="false" outlineLevel="0" collapsed="false">
      <c r="A897" s="19"/>
      <c r="B897" s="15"/>
      <c r="C897" s="20"/>
      <c r="D897" s="21" t="str">
        <f aca="false">IF(B897="","",IF(E897&lt;&gt;"",E897,H897))</f>
        <v/>
      </c>
      <c r="E897" s="15"/>
      <c r="F897" s="21" t="str">
        <f aca="false">IF(D897="","",IF(COUNTIF(Settings!$A$6:$A$13,D897)&gt;0,"Income",IF(COUNTIF(Settings!$A$32:$A$34,D897)&gt;0,"Saving","Spending")))</f>
        <v/>
      </c>
      <c r="G897" s="15"/>
      <c r="H897" s="22" t="str">
        <f aca="false">IF(B897="","",IF(OR(I897=0,INDEX(Settings!$F$6:$F$65,MAX(I897,1))=""),"Uncategorised",INDEX(Settings!$F$6:$F$65,I897)))</f>
        <v/>
      </c>
      <c r="I897" s="22" t="str">
        <f aca="false">IF(B897="","",SUMPRODUCT(MAX((Settings!$E$6:$E$65&lt;&gt;"")*ISNUMBER(SEARCH(Settings!$E$6:$E$65,B897))*(ROW(Settings!$E$6:$E$65)-5))))</f>
        <v/>
      </c>
    </row>
    <row r="898" customFormat="false" ht="15" hidden="false" customHeight="false" outlineLevel="0" collapsed="false">
      <c r="A898" s="19"/>
      <c r="B898" s="15"/>
      <c r="C898" s="20"/>
      <c r="D898" s="21" t="str">
        <f aca="false">IF(B898="","",IF(E898&lt;&gt;"",E898,H898))</f>
        <v/>
      </c>
      <c r="E898" s="15"/>
      <c r="F898" s="21" t="str">
        <f aca="false">IF(D898="","",IF(COUNTIF(Settings!$A$6:$A$13,D898)&gt;0,"Income",IF(COUNTIF(Settings!$A$32:$A$34,D898)&gt;0,"Saving","Spending")))</f>
        <v/>
      </c>
      <c r="G898" s="15"/>
      <c r="H898" s="22" t="str">
        <f aca="false">IF(B898="","",IF(OR(I898=0,INDEX(Settings!$F$6:$F$65,MAX(I898,1))=""),"Uncategorised",INDEX(Settings!$F$6:$F$65,I898)))</f>
        <v/>
      </c>
      <c r="I898" s="22" t="str">
        <f aca="false">IF(B898="","",SUMPRODUCT(MAX((Settings!$E$6:$E$65&lt;&gt;"")*ISNUMBER(SEARCH(Settings!$E$6:$E$65,B898))*(ROW(Settings!$E$6:$E$65)-5))))</f>
        <v/>
      </c>
    </row>
    <row r="899" customFormat="false" ht="15" hidden="false" customHeight="false" outlineLevel="0" collapsed="false">
      <c r="A899" s="19"/>
      <c r="B899" s="15"/>
      <c r="C899" s="20"/>
      <c r="D899" s="21" t="str">
        <f aca="false">IF(B899="","",IF(E899&lt;&gt;"",E899,H899))</f>
        <v/>
      </c>
      <c r="E899" s="15"/>
      <c r="F899" s="21" t="str">
        <f aca="false">IF(D899="","",IF(COUNTIF(Settings!$A$6:$A$13,D899)&gt;0,"Income",IF(COUNTIF(Settings!$A$32:$A$34,D899)&gt;0,"Saving","Spending")))</f>
        <v/>
      </c>
      <c r="G899" s="15"/>
      <c r="H899" s="22" t="str">
        <f aca="false">IF(B899="","",IF(OR(I899=0,INDEX(Settings!$F$6:$F$65,MAX(I899,1))=""),"Uncategorised",INDEX(Settings!$F$6:$F$65,I899)))</f>
        <v/>
      </c>
      <c r="I899" s="22" t="str">
        <f aca="false">IF(B899="","",SUMPRODUCT(MAX((Settings!$E$6:$E$65&lt;&gt;"")*ISNUMBER(SEARCH(Settings!$E$6:$E$65,B899))*(ROW(Settings!$E$6:$E$65)-5))))</f>
        <v/>
      </c>
    </row>
    <row r="900" customFormat="false" ht="15" hidden="false" customHeight="false" outlineLevel="0" collapsed="false">
      <c r="A900" s="19"/>
      <c r="B900" s="15"/>
      <c r="C900" s="20"/>
      <c r="D900" s="21" t="str">
        <f aca="false">IF(B900="","",IF(E900&lt;&gt;"",E900,H900))</f>
        <v/>
      </c>
      <c r="E900" s="15"/>
      <c r="F900" s="21" t="str">
        <f aca="false">IF(D900="","",IF(COUNTIF(Settings!$A$6:$A$13,D900)&gt;0,"Income",IF(COUNTIF(Settings!$A$32:$A$34,D900)&gt;0,"Saving","Spending")))</f>
        <v/>
      </c>
      <c r="G900" s="15"/>
      <c r="H900" s="22" t="str">
        <f aca="false">IF(B900="","",IF(OR(I900=0,INDEX(Settings!$F$6:$F$65,MAX(I900,1))=""),"Uncategorised",INDEX(Settings!$F$6:$F$65,I900)))</f>
        <v/>
      </c>
      <c r="I900" s="22" t="str">
        <f aca="false">IF(B900="","",SUMPRODUCT(MAX((Settings!$E$6:$E$65&lt;&gt;"")*ISNUMBER(SEARCH(Settings!$E$6:$E$65,B900))*(ROW(Settings!$E$6:$E$65)-5))))</f>
        <v/>
      </c>
    </row>
    <row r="901" customFormat="false" ht="15" hidden="false" customHeight="false" outlineLevel="0" collapsed="false">
      <c r="A901" s="19"/>
      <c r="B901" s="15"/>
      <c r="C901" s="20"/>
      <c r="D901" s="21" t="str">
        <f aca="false">IF(B901="","",IF(E901&lt;&gt;"",E901,H901))</f>
        <v/>
      </c>
      <c r="E901" s="15"/>
      <c r="F901" s="21" t="str">
        <f aca="false">IF(D901="","",IF(COUNTIF(Settings!$A$6:$A$13,D901)&gt;0,"Income",IF(COUNTIF(Settings!$A$32:$A$34,D901)&gt;0,"Saving","Spending")))</f>
        <v/>
      </c>
      <c r="G901" s="15"/>
      <c r="H901" s="22" t="str">
        <f aca="false">IF(B901="","",IF(OR(I901=0,INDEX(Settings!$F$6:$F$65,MAX(I901,1))=""),"Uncategorised",INDEX(Settings!$F$6:$F$65,I901)))</f>
        <v/>
      </c>
      <c r="I901" s="22" t="str">
        <f aca="false">IF(B901="","",SUMPRODUCT(MAX((Settings!$E$6:$E$65&lt;&gt;"")*ISNUMBER(SEARCH(Settings!$E$6:$E$65,B901))*(ROW(Settings!$E$6:$E$65)-5))))</f>
        <v/>
      </c>
    </row>
    <row r="902" customFormat="false" ht="15" hidden="false" customHeight="false" outlineLevel="0" collapsed="false">
      <c r="A902" s="19"/>
      <c r="B902" s="15"/>
      <c r="C902" s="20"/>
      <c r="D902" s="21" t="str">
        <f aca="false">IF(B902="","",IF(E902&lt;&gt;"",E902,H902))</f>
        <v/>
      </c>
      <c r="E902" s="15"/>
      <c r="F902" s="21" t="str">
        <f aca="false">IF(D902="","",IF(COUNTIF(Settings!$A$6:$A$13,D902)&gt;0,"Income",IF(COUNTIF(Settings!$A$32:$A$34,D902)&gt;0,"Saving","Spending")))</f>
        <v/>
      </c>
      <c r="G902" s="15"/>
      <c r="H902" s="22" t="str">
        <f aca="false">IF(B902="","",IF(OR(I902=0,INDEX(Settings!$F$6:$F$65,MAX(I902,1))=""),"Uncategorised",INDEX(Settings!$F$6:$F$65,I902)))</f>
        <v/>
      </c>
      <c r="I902" s="22" t="str">
        <f aca="false">IF(B902="","",SUMPRODUCT(MAX((Settings!$E$6:$E$65&lt;&gt;"")*ISNUMBER(SEARCH(Settings!$E$6:$E$65,B902))*(ROW(Settings!$E$6:$E$65)-5))))</f>
        <v/>
      </c>
    </row>
    <row r="903" customFormat="false" ht="15" hidden="false" customHeight="false" outlineLevel="0" collapsed="false">
      <c r="A903" s="19"/>
      <c r="B903" s="15"/>
      <c r="C903" s="20"/>
      <c r="D903" s="21" t="str">
        <f aca="false">IF(B903="","",IF(E903&lt;&gt;"",E903,H903))</f>
        <v/>
      </c>
      <c r="E903" s="15"/>
      <c r="F903" s="21" t="str">
        <f aca="false">IF(D903="","",IF(COUNTIF(Settings!$A$6:$A$13,D903)&gt;0,"Income",IF(COUNTIF(Settings!$A$32:$A$34,D903)&gt;0,"Saving","Spending")))</f>
        <v/>
      </c>
      <c r="G903" s="15"/>
      <c r="H903" s="22" t="str">
        <f aca="false">IF(B903="","",IF(OR(I903=0,INDEX(Settings!$F$6:$F$65,MAX(I903,1))=""),"Uncategorised",INDEX(Settings!$F$6:$F$65,I903)))</f>
        <v/>
      </c>
      <c r="I903" s="22" t="str">
        <f aca="false">IF(B903="","",SUMPRODUCT(MAX((Settings!$E$6:$E$65&lt;&gt;"")*ISNUMBER(SEARCH(Settings!$E$6:$E$65,B903))*(ROW(Settings!$E$6:$E$65)-5))))</f>
        <v/>
      </c>
    </row>
    <row r="904" customFormat="false" ht="15" hidden="false" customHeight="false" outlineLevel="0" collapsed="false">
      <c r="A904" s="19"/>
      <c r="B904" s="15"/>
      <c r="C904" s="20"/>
      <c r="D904" s="21" t="str">
        <f aca="false">IF(B904="","",IF(E904&lt;&gt;"",E904,H904))</f>
        <v/>
      </c>
      <c r="E904" s="15"/>
      <c r="F904" s="21" t="str">
        <f aca="false">IF(D904="","",IF(COUNTIF(Settings!$A$6:$A$13,D904)&gt;0,"Income",IF(COUNTIF(Settings!$A$32:$A$34,D904)&gt;0,"Saving","Spending")))</f>
        <v/>
      </c>
      <c r="G904" s="15"/>
      <c r="H904" s="22" t="str">
        <f aca="false">IF(B904="","",IF(OR(I904=0,INDEX(Settings!$F$6:$F$65,MAX(I904,1))=""),"Uncategorised",INDEX(Settings!$F$6:$F$65,I904)))</f>
        <v/>
      </c>
      <c r="I904" s="22" t="str">
        <f aca="false">IF(B904="","",SUMPRODUCT(MAX((Settings!$E$6:$E$65&lt;&gt;"")*ISNUMBER(SEARCH(Settings!$E$6:$E$65,B904))*(ROW(Settings!$E$6:$E$65)-5))))</f>
        <v/>
      </c>
    </row>
    <row r="905" customFormat="false" ht="15" hidden="false" customHeight="false" outlineLevel="0" collapsed="false">
      <c r="A905" s="19"/>
      <c r="B905" s="15"/>
      <c r="C905" s="20"/>
      <c r="D905" s="21" t="str">
        <f aca="false">IF(B905="","",IF(E905&lt;&gt;"",E905,H905))</f>
        <v/>
      </c>
      <c r="E905" s="15"/>
      <c r="F905" s="21" t="str">
        <f aca="false">IF(D905="","",IF(COUNTIF(Settings!$A$6:$A$13,D905)&gt;0,"Income",IF(COUNTIF(Settings!$A$32:$A$34,D905)&gt;0,"Saving","Spending")))</f>
        <v/>
      </c>
      <c r="G905" s="15"/>
      <c r="H905" s="22" t="str">
        <f aca="false">IF(B905="","",IF(OR(I905=0,INDEX(Settings!$F$6:$F$65,MAX(I905,1))=""),"Uncategorised",INDEX(Settings!$F$6:$F$65,I905)))</f>
        <v/>
      </c>
      <c r="I905" s="22" t="str">
        <f aca="false">IF(B905="","",SUMPRODUCT(MAX((Settings!$E$6:$E$65&lt;&gt;"")*ISNUMBER(SEARCH(Settings!$E$6:$E$65,B905))*(ROW(Settings!$E$6:$E$65)-5))))</f>
        <v/>
      </c>
    </row>
    <row r="906" customFormat="false" ht="15" hidden="false" customHeight="false" outlineLevel="0" collapsed="false">
      <c r="A906" s="19"/>
      <c r="B906" s="15"/>
      <c r="C906" s="20"/>
      <c r="D906" s="21" t="str">
        <f aca="false">IF(B906="","",IF(E906&lt;&gt;"",E906,H906))</f>
        <v/>
      </c>
      <c r="E906" s="15"/>
      <c r="F906" s="21" t="str">
        <f aca="false">IF(D906="","",IF(COUNTIF(Settings!$A$6:$A$13,D906)&gt;0,"Income",IF(COUNTIF(Settings!$A$32:$A$34,D906)&gt;0,"Saving","Spending")))</f>
        <v/>
      </c>
      <c r="G906" s="15"/>
      <c r="H906" s="22" t="str">
        <f aca="false">IF(B906="","",IF(OR(I906=0,INDEX(Settings!$F$6:$F$65,MAX(I906,1))=""),"Uncategorised",INDEX(Settings!$F$6:$F$65,I906)))</f>
        <v/>
      </c>
      <c r="I906" s="22" t="str">
        <f aca="false">IF(B906="","",SUMPRODUCT(MAX((Settings!$E$6:$E$65&lt;&gt;"")*ISNUMBER(SEARCH(Settings!$E$6:$E$65,B906))*(ROW(Settings!$E$6:$E$65)-5))))</f>
        <v/>
      </c>
    </row>
    <row r="907" customFormat="false" ht="15" hidden="false" customHeight="false" outlineLevel="0" collapsed="false">
      <c r="A907" s="19"/>
      <c r="B907" s="15"/>
      <c r="C907" s="20"/>
      <c r="D907" s="21" t="str">
        <f aca="false">IF(B907="","",IF(E907&lt;&gt;"",E907,H907))</f>
        <v/>
      </c>
      <c r="E907" s="15"/>
      <c r="F907" s="21" t="str">
        <f aca="false">IF(D907="","",IF(COUNTIF(Settings!$A$6:$A$13,D907)&gt;0,"Income",IF(COUNTIF(Settings!$A$32:$A$34,D907)&gt;0,"Saving","Spending")))</f>
        <v/>
      </c>
      <c r="G907" s="15"/>
      <c r="H907" s="22" t="str">
        <f aca="false">IF(B907="","",IF(OR(I907=0,INDEX(Settings!$F$6:$F$65,MAX(I907,1))=""),"Uncategorised",INDEX(Settings!$F$6:$F$65,I907)))</f>
        <v/>
      </c>
      <c r="I907" s="22" t="str">
        <f aca="false">IF(B907="","",SUMPRODUCT(MAX((Settings!$E$6:$E$65&lt;&gt;"")*ISNUMBER(SEARCH(Settings!$E$6:$E$65,B907))*(ROW(Settings!$E$6:$E$65)-5))))</f>
        <v/>
      </c>
    </row>
    <row r="908" customFormat="false" ht="15" hidden="false" customHeight="false" outlineLevel="0" collapsed="false">
      <c r="A908" s="19"/>
      <c r="B908" s="15"/>
      <c r="C908" s="20"/>
      <c r="D908" s="21" t="str">
        <f aca="false">IF(B908="","",IF(E908&lt;&gt;"",E908,H908))</f>
        <v/>
      </c>
      <c r="E908" s="15"/>
      <c r="F908" s="21" t="str">
        <f aca="false">IF(D908="","",IF(COUNTIF(Settings!$A$6:$A$13,D908)&gt;0,"Income",IF(COUNTIF(Settings!$A$32:$A$34,D908)&gt;0,"Saving","Spending")))</f>
        <v/>
      </c>
      <c r="G908" s="15"/>
      <c r="H908" s="22" t="str">
        <f aca="false">IF(B908="","",IF(OR(I908=0,INDEX(Settings!$F$6:$F$65,MAX(I908,1))=""),"Uncategorised",INDEX(Settings!$F$6:$F$65,I908)))</f>
        <v/>
      </c>
      <c r="I908" s="22" t="str">
        <f aca="false">IF(B908="","",SUMPRODUCT(MAX((Settings!$E$6:$E$65&lt;&gt;"")*ISNUMBER(SEARCH(Settings!$E$6:$E$65,B908))*(ROW(Settings!$E$6:$E$65)-5))))</f>
        <v/>
      </c>
    </row>
    <row r="909" customFormat="false" ht="15" hidden="false" customHeight="false" outlineLevel="0" collapsed="false">
      <c r="A909" s="19"/>
      <c r="B909" s="15"/>
      <c r="C909" s="20"/>
      <c r="D909" s="21" t="str">
        <f aca="false">IF(B909="","",IF(E909&lt;&gt;"",E909,H909))</f>
        <v/>
      </c>
      <c r="E909" s="15"/>
      <c r="F909" s="21" t="str">
        <f aca="false">IF(D909="","",IF(COUNTIF(Settings!$A$6:$A$13,D909)&gt;0,"Income",IF(COUNTIF(Settings!$A$32:$A$34,D909)&gt;0,"Saving","Spending")))</f>
        <v/>
      </c>
      <c r="G909" s="15"/>
      <c r="H909" s="22" t="str">
        <f aca="false">IF(B909="","",IF(OR(I909=0,INDEX(Settings!$F$6:$F$65,MAX(I909,1))=""),"Uncategorised",INDEX(Settings!$F$6:$F$65,I909)))</f>
        <v/>
      </c>
      <c r="I909" s="22" t="str">
        <f aca="false">IF(B909="","",SUMPRODUCT(MAX((Settings!$E$6:$E$65&lt;&gt;"")*ISNUMBER(SEARCH(Settings!$E$6:$E$65,B909))*(ROW(Settings!$E$6:$E$65)-5))))</f>
        <v/>
      </c>
    </row>
    <row r="910" customFormat="false" ht="15" hidden="false" customHeight="false" outlineLevel="0" collapsed="false">
      <c r="A910" s="19"/>
      <c r="B910" s="15"/>
      <c r="C910" s="20"/>
      <c r="D910" s="21" t="str">
        <f aca="false">IF(B910="","",IF(E910&lt;&gt;"",E910,H910))</f>
        <v/>
      </c>
      <c r="E910" s="15"/>
      <c r="F910" s="21" t="str">
        <f aca="false">IF(D910="","",IF(COUNTIF(Settings!$A$6:$A$13,D910)&gt;0,"Income",IF(COUNTIF(Settings!$A$32:$A$34,D910)&gt;0,"Saving","Spending")))</f>
        <v/>
      </c>
      <c r="G910" s="15"/>
      <c r="H910" s="22" t="str">
        <f aca="false">IF(B910="","",IF(OR(I910=0,INDEX(Settings!$F$6:$F$65,MAX(I910,1))=""),"Uncategorised",INDEX(Settings!$F$6:$F$65,I910)))</f>
        <v/>
      </c>
      <c r="I910" s="22" t="str">
        <f aca="false">IF(B910="","",SUMPRODUCT(MAX((Settings!$E$6:$E$65&lt;&gt;"")*ISNUMBER(SEARCH(Settings!$E$6:$E$65,B910))*(ROW(Settings!$E$6:$E$65)-5))))</f>
        <v/>
      </c>
    </row>
    <row r="911" customFormat="false" ht="15" hidden="false" customHeight="false" outlineLevel="0" collapsed="false">
      <c r="A911" s="19"/>
      <c r="B911" s="15"/>
      <c r="C911" s="20"/>
      <c r="D911" s="21" t="str">
        <f aca="false">IF(B911="","",IF(E911&lt;&gt;"",E911,H911))</f>
        <v/>
      </c>
      <c r="E911" s="15"/>
      <c r="F911" s="21" t="str">
        <f aca="false">IF(D911="","",IF(COUNTIF(Settings!$A$6:$A$13,D911)&gt;0,"Income",IF(COUNTIF(Settings!$A$32:$A$34,D911)&gt;0,"Saving","Spending")))</f>
        <v/>
      </c>
      <c r="G911" s="15"/>
      <c r="H911" s="22" t="str">
        <f aca="false">IF(B911="","",IF(OR(I911=0,INDEX(Settings!$F$6:$F$65,MAX(I911,1))=""),"Uncategorised",INDEX(Settings!$F$6:$F$65,I911)))</f>
        <v/>
      </c>
      <c r="I911" s="22" t="str">
        <f aca="false">IF(B911="","",SUMPRODUCT(MAX((Settings!$E$6:$E$65&lt;&gt;"")*ISNUMBER(SEARCH(Settings!$E$6:$E$65,B911))*(ROW(Settings!$E$6:$E$65)-5))))</f>
        <v/>
      </c>
    </row>
    <row r="912" customFormat="false" ht="15" hidden="false" customHeight="false" outlineLevel="0" collapsed="false">
      <c r="A912" s="19"/>
      <c r="B912" s="15"/>
      <c r="C912" s="20"/>
      <c r="D912" s="21" t="str">
        <f aca="false">IF(B912="","",IF(E912&lt;&gt;"",E912,H912))</f>
        <v/>
      </c>
      <c r="E912" s="15"/>
      <c r="F912" s="21" t="str">
        <f aca="false">IF(D912="","",IF(COUNTIF(Settings!$A$6:$A$13,D912)&gt;0,"Income",IF(COUNTIF(Settings!$A$32:$A$34,D912)&gt;0,"Saving","Spending")))</f>
        <v/>
      </c>
      <c r="G912" s="15"/>
      <c r="H912" s="22" t="str">
        <f aca="false">IF(B912="","",IF(OR(I912=0,INDEX(Settings!$F$6:$F$65,MAX(I912,1))=""),"Uncategorised",INDEX(Settings!$F$6:$F$65,I912)))</f>
        <v/>
      </c>
      <c r="I912" s="22" t="str">
        <f aca="false">IF(B912="","",SUMPRODUCT(MAX((Settings!$E$6:$E$65&lt;&gt;"")*ISNUMBER(SEARCH(Settings!$E$6:$E$65,B912))*(ROW(Settings!$E$6:$E$65)-5))))</f>
        <v/>
      </c>
    </row>
    <row r="913" customFormat="false" ht="15" hidden="false" customHeight="false" outlineLevel="0" collapsed="false">
      <c r="A913" s="19"/>
      <c r="B913" s="15"/>
      <c r="C913" s="20"/>
      <c r="D913" s="21" t="str">
        <f aca="false">IF(B913="","",IF(E913&lt;&gt;"",E913,H913))</f>
        <v/>
      </c>
      <c r="E913" s="15"/>
      <c r="F913" s="21" t="str">
        <f aca="false">IF(D913="","",IF(COUNTIF(Settings!$A$6:$A$13,D913)&gt;0,"Income",IF(COUNTIF(Settings!$A$32:$A$34,D913)&gt;0,"Saving","Spending")))</f>
        <v/>
      </c>
      <c r="G913" s="15"/>
      <c r="H913" s="22" t="str">
        <f aca="false">IF(B913="","",IF(OR(I913=0,INDEX(Settings!$F$6:$F$65,MAX(I913,1))=""),"Uncategorised",INDEX(Settings!$F$6:$F$65,I913)))</f>
        <v/>
      </c>
      <c r="I913" s="22" t="str">
        <f aca="false">IF(B913="","",SUMPRODUCT(MAX((Settings!$E$6:$E$65&lt;&gt;"")*ISNUMBER(SEARCH(Settings!$E$6:$E$65,B913))*(ROW(Settings!$E$6:$E$65)-5))))</f>
        <v/>
      </c>
    </row>
    <row r="914" customFormat="false" ht="15" hidden="false" customHeight="false" outlineLevel="0" collapsed="false">
      <c r="A914" s="19"/>
      <c r="B914" s="15"/>
      <c r="C914" s="20"/>
      <c r="D914" s="21" t="str">
        <f aca="false">IF(B914="","",IF(E914&lt;&gt;"",E914,H914))</f>
        <v/>
      </c>
      <c r="E914" s="15"/>
      <c r="F914" s="21" t="str">
        <f aca="false">IF(D914="","",IF(COUNTIF(Settings!$A$6:$A$13,D914)&gt;0,"Income",IF(COUNTIF(Settings!$A$32:$A$34,D914)&gt;0,"Saving","Spending")))</f>
        <v/>
      </c>
      <c r="G914" s="15"/>
      <c r="H914" s="22" t="str">
        <f aca="false">IF(B914="","",IF(OR(I914=0,INDEX(Settings!$F$6:$F$65,MAX(I914,1))=""),"Uncategorised",INDEX(Settings!$F$6:$F$65,I914)))</f>
        <v/>
      </c>
      <c r="I914" s="22" t="str">
        <f aca="false">IF(B914="","",SUMPRODUCT(MAX((Settings!$E$6:$E$65&lt;&gt;"")*ISNUMBER(SEARCH(Settings!$E$6:$E$65,B914))*(ROW(Settings!$E$6:$E$65)-5))))</f>
        <v/>
      </c>
    </row>
    <row r="915" customFormat="false" ht="15" hidden="false" customHeight="false" outlineLevel="0" collapsed="false">
      <c r="A915" s="19"/>
      <c r="B915" s="15"/>
      <c r="C915" s="20"/>
      <c r="D915" s="21" t="str">
        <f aca="false">IF(B915="","",IF(E915&lt;&gt;"",E915,H915))</f>
        <v/>
      </c>
      <c r="E915" s="15"/>
      <c r="F915" s="21" t="str">
        <f aca="false">IF(D915="","",IF(COUNTIF(Settings!$A$6:$A$13,D915)&gt;0,"Income",IF(COUNTIF(Settings!$A$32:$A$34,D915)&gt;0,"Saving","Spending")))</f>
        <v/>
      </c>
      <c r="G915" s="15"/>
      <c r="H915" s="22" t="str">
        <f aca="false">IF(B915="","",IF(OR(I915=0,INDEX(Settings!$F$6:$F$65,MAX(I915,1))=""),"Uncategorised",INDEX(Settings!$F$6:$F$65,I915)))</f>
        <v/>
      </c>
      <c r="I915" s="22" t="str">
        <f aca="false">IF(B915="","",SUMPRODUCT(MAX((Settings!$E$6:$E$65&lt;&gt;"")*ISNUMBER(SEARCH(Settings!$E$6:$E$65,B915))*(ROW(Settings!$E$6:$E$65)-5))))</f>
        <v/>
      </c>
    </row>
    <row r="916" customFormat="false" ht="15" hidden="false" customHeight="false" outlineLevel="0" collapsed="false">
      <c r="A916" s="19"/>
      <c r="B916" s="15"/>
      <c r="C916" s="20"/>
      <c r="D916" s="21" t="str">
        <f aca="false">IF(B916="","",IF(E916&lt;&gt;"",E916,H916))</f>
        <v/>
      </c>
      <c r="E916" s="15"/>
      <c r="F916" s="21" t="str">
        <f aca="false">IF(D916="","",IF(COUNTIF(Settings!$A$6:$A$13,D916)&gt;0,"Income",IF(COUNTIF(Settings!$A$32:$A$34,D916)&gt;0,"Saving","Spending")))</f>
        <v/>
      </c>
      <c r="G916" s="15"/>
      <c r="H916" s="22" t="str">
        <f aca="false">IF(B916="","",IF(OR(I916=0,INDEX(Settings!$F$6:$F$65,MAX(I916,1))=""),"Uncategorised",INDEX(Settings!$F$6:$F$65,I916)))</f>
        <v/>
      </c>
      <c r="I916" s="22" t="str">
        <f aca="false">IF(B916="","",SUMPRODUCT(MAX((Settings!$E$6:$E$65&lt;&gt;"")*ISNUMBER(SEARCH(Settings!$E$6:$E$65,B916))*(ROW(Settings!$E$6:$E$65)-5))))</f>
        <v/>
      </c>
    </row>
    <row r="917" customFormat="false" ht="15" hidden="false" customHeight="false" outlineLevel="0" collapsed="false">
      <c r="A917" s="19"/>
      <c r="B917" s="15"/>
      <c r="C917" s="20"/>
      <c r="D917" s="21" t="str">
        <f aca="false">IF(B917="","",IF(E917&lt;&gt;"",E917,H917))</f>
        <v/>
      </c>
      <c r="E917" s="15"/>
      <c r="F917" s="21" t="str">
        <f aca="false">IF(D917="","",IF(COUNTIF(Settings!$A$6:$A$13,D917)&gt;0,"Income",IF(COUNTIF(Settings!$A$32:$A$34,D917)&gt;0,"Saving","Spending")))</f>
        <v/>
      </c>
      <c r="G917" s="15"/>
      <c r="H917" s="22" t="str">
        <f aca="false">IF(B917="","",IF(OR(I917=0,INDEX(Settings!$F$6:$F$65,MAX(I917,1))=""),"Uncategorised",INDEX(Settings!$F$6:$F$65,I917)))</f>
        <v/>
      </c>
      <c r="I917" s="22" t="str">
        <f aca="false">IF(B917="","",SUMPRODUCT(MAX((Settings!$E$6:$E$65&lt;&gt;"")*ISNUMBER(SEARCH(Settings!$E$6:$E$65,B917))*(ROW(Settings!$E$6:$E$65)-5))))</f>
        <v/>
      </c>
    </row>
    <row r="918" customFormat="false" ht="15" hidden="false" customHeight="false" outlineLevel="0" collapsed="false">
      <c r="A918" s="19"/>
      <c r="B918" s="15"/>
      <c r="C918" s="20"/>
      <c r="D918" s="21" t="str">
        <f aca="false">IF(B918="","",IF(E918&lt;&gt;"",E918,H918))</f>
        <v/>
      </c>
      <c r="E918" s="15"/>
      <c r="F918" s="21" t="str">
        <f aca="false">IF(D918="","",IF(COUNTIF(Settings!$A$6:$A$13,D918)&gt;0,"Income",IF(COUNTIF(Settings!$A$32:$A$34,D918)&gt;0,"Saving","Spending")))</f>
        <v/>
      </c>
      <c r="G918" s="15"/>
      <c r="H918" s="22" t="str">
        <f aca="false">IF(B918="","",IF(OR(I918=0,INDEX(Settings!$F$6:$F$65,MAX(I918,1))=""),"Uncategorised",INDEX(Settings!$F$6:$F$65,I918)))</f>
        <v/>
      </c>
      <c r="I918" s="22" t="str">
        <f aca="false">IF(B918="","",SUMPRODUCT(MAX((Settings!$E$6:$E$65&lt;&gt;"")*ISNUMBER(SEARCH(Settings!$E$6:$E$65,B918))*(ROW(Settings!$E$6:$E$65)-5))))</f>
        <v/>
      </c>
    </row>
    <row r="919" customFormat="false" ht="15" hidden="false" customHeight="false" outlineLevel="0" collapsed="false">
      <c r="A919" s="19"/>
      <c r="B919" s="15"/>
      <c r="C919" s="20"/>
      <c r="D919" s="21" t="str">
        <f aca="false">IF(B919="","",IF(E919&lt;&gt;"",E919,H919))</f>
        <v/>
      </c>
      <c r="E919" s="15"/>
      <c r="F919" s="21" t="str">
        <f aca="false">IF(D919="","",IF(COUNTIF(Settings!$A$6:$A$13,D919)&gt;0,"Income",IF(COUNTIF(Settings!$A$32:$A$34,D919)&gt;0,"Saving","Spending")))</f>
        <v/>
      </c>
      <c r="G919" s="15"/>
      <c r="H919" s="22" t="str">
        <f aca="false">IF(B919="","",IF(OR(I919=0,INDEX(Settings!$F$6:$F$65,MAX(I919,1))=""),"Uncategorised",INDEX(Settings!$F$6:$F$65,I919)))</f>
        <v/>
      </c>
      <c r="I919" s="22" t="str">
        <f aca="false">IF(B919="","",SUMPRODUCT(MAX((Settings!$E$6:$E$65&lt;&gt;"")*ISNUMBER(SEARCH(Settings!$E$6:$E$65,B919))*(ROW(Settings!$E$6:$E$65)-5))))</f>
        <v/>
      </c>
    </row>
    <row r="920" customFormat="false" ht="15" hidden="false" customHeight="false" outlineLevel="0" collapsed="false">
      <c r="A920" s="19"/>
      <c r="B920" s="15"/>
      <c r="C920" s="20"/>
      <c r="D920" s="21" t="str">
        <f aca="false">IF(B920="","",IF(E920&lt;&gt;"",E920,H920))</f>
        <v/>
      </c>
      <c r="E920" s="15"/>
      <c r="F920" s="21" t="str">
        <f aca="false">IF(D920="","",IF(COUNTIF(Settings!$A$6:$A$13,D920)&gt;0,"Income",IF(COUNTIF(Settings!$A$32:$A$34,D920)&gt;0,"Saving","Spending")))</f>
        <v/>
      </c>
      <c r="G920" s="15"/>
      <c r="H920" s="22" t="str">
        <f aca="false">IF(B920="","",IF(OR(I920=0,INDEX(Settings!$F$6:$F$65,MAX(I920,1))=""),"Uncategorised",INDEX(Settings!$F$6:$F$65,I920)))</f>
        <v/>
      </c>
      <c r="I920" s="22" t="str">
        <f aca="false">IF(B920="","",SUMPRODUCT(MAX((Settings!$E$6:$E$65&lt;&gt;"")*ISNUMBER(SEARCH(Settings!$E$6:$E$65,B920))*(ROW(Settings!$E$6:$E$65)-5))))</f>
        <v/>
      </c>
    </row>
    <row r="921" customFormat="false" ht="15" hidden="false" customHeight="false" outlineLevel="0" collapsed="false">
      <c r="A921" s="19"/>
      <c r="B921" s="15"/>
      <c r="C921" s="20"/>
      <c r="D921" s="21" t="str">
        <f aca="false">IF(B921="","",IF(E921&lt;&gt;"",E921,H921))</f>
        <v/>
      </c>
      <c r="E921" s="15"/>
      <c r="F921" s="21" t="str">
        <f aca="false">IF(D921="","",IF(COUNTIF(Settings!$A$6:$A$13,D921)&gt;0,"Income",IF(COUNTIF(Settings!$A$32:$A$34,D921)&gt;0,"Saving","Spending")))</f>
        <v/>
      </c>
      <c r="G921" s="15"/>
      <c r="H921" s="22" t="str">
        <f aca="false">IF(B921="","",IF(OR(I921=0,INDEX(Settings!$F$6:$F$65,MAX(I921,1))=""),"Uncategorised",INDEX(Settings!$F$6:$F$65,I921)))</f>
        <v/>
      </c>
      <c r="I921" s="22" t="str">
        <f aca="false">IF(B921="","",SUMPRODUCT(MAX((Settings!$E$6:$E$65&lt;&gt;"")*ISNUMBER(SEARCH(Settings!$E$6:$E$65,B921))*(ROW(Settings!$E$6:$E$65)-5))))</f>
        <v/>
      </c>
    </row>
    <row r="922" customFormat="false" ht="15" hidden="false" customHeight="false" outlineLevel="0" collapsed="false">
      <c r="A922" s="19"/>
      <c r="B922" s="15"/>
      <c r="C922" s="20"/>
      <c r="D922" s="21" t="str">
        <f aca="false">IF(B922="","",IF(E922&lt;&gt;"",E922,H922))</f>
        <v/>
      </c>
      <c r="E922" s="15"/>
      <c r="F922" s="21" t="str">
        <f aca="false">IF(D922="","",IF(COUNTIF(Settings!$A$6:$A$13,D922)&gt;0,"Income",IF(COUNTIF(Settings!$A$32:$A$34,D922)&gt;0,"Saving","Spending")))</f>
        <v/>
      </c>
      <c r="G922" s="15"/>
      <c r="H922" s="22" t="str">
        <f aca="false">IF(B922="","",IF(OR(I922=0,INDEX(Settings!$F$6:$F$65,MAX(I922,1))=""),"Uncategorised",INDEX(Settings!$F$6:$F$65,I922)))</f>
        <v/>
      </c>
      <c r="I922" s="22" t="str">
        <f aca="false">IF(B922="","",SUMPRODUCT(MAX((Settings!$E$6:$E$65&lt;&gt;"")*ISNUMBER(SEARCH(Settings!$E$6:$E$65,B922))*(ROW(Settings!$E$6:$E$65)-5))))</f>
        <v/>
      </c>
    </row>
    <row r="923" customFormat="false" ht="15" hidden="false" customHeight="false" outlineLevel="0" collapsed="false">
      <c r="A923" s="19"/>
      <c r="B923" s="15"/>
      <c r="C923" s="20"/>
      <c r="D923" s="21" t="str">
        <f aca="false">IF(B923="","",IF(E923&lt;&gt;"",E923,H923))</f>
        <v/>
      </c>
      <c r="E923" s="15"/>
      <c r="F923" s="21" t="str">
        <f aca="false">IF(D923="","",IF(COUNTIF(Settings!$A$6:$A$13,D923)&gt;0,"Income",IF(COUNTIF(Settings!$A$32:$A$34,D923)&gt;0,"Saving","Spending")))</f>
        <v/>
      </c>
      <c r="G923" s="15"/>
      <c r="H923" s="22" t="str">
        <f aca="false">IF(B923="","",IF(OR(I923=0,INDEX(Settings!$F$6:$F$65,MAX(I923,1))=""),"Uncategorised",INDEX(Settings!$F$6:$F$65,I923)))</f>
        <v/>
      </c>
      <c r="I923" s="22" t="str">
        <f aca="false">IF(B923="","",SUMPRODUCT(MAX((Settings!$E$6:$E$65&lt;&gt;"")*ISNUMBER(SEARCH(Settings!$E$6:$E$65,B923))*(ROW(Settings!$E$6:$E$65)-5))))</f>
        <v/>
      </c>
    </row>
    <row r="924" customFormat="false" ht="15" hidden="false" customHeight="false" outlineLevel="0" collapsed="false">
      <c r="A924" s="19"/>
      <c r="B924" s="15"/>
      <c r="C924" s="20"/>
      <c r="D924" s="21" t="str">
        <f aca="false">IF(B924="","",IF(E924&lt;&gt;"",E924,H924))</f>
        <v/>
      </c>
      <c r="E924" s="15"/>
      <c r="F924" s="21" t="str">
        <f aca="false">IF(D924="","",IF(COUNTIF(Settings!$A$6:$A$13,D924)&gt;0,"Income",IF(COUNTIF(Settings!$A$32:$A$34,D924)&gt;0,"Saving","Spending")))</f>
        <v/>
      </c>
      <c r="G924" s="15"/>
      <c r="H924" s="22" t="str">
        <f aca="false">IF(B924="","",IF(OR(I924=0,INDEX(Settings!$F$6:$F$65,MAX(I924,1))=""),"Uncategorised",INDEX(Settings!$F$6:$F$65,I924)))</f>
        <v/>
      </c>
      <c r="I924" s="22" t="str">
        <f aca="false">IF(B924="","",SUMPRODUCT(MAX((Settings!$E$6:$E$65&lt;&gt;"")*ISNUMBER(SEARCH(Settings!$E$6:$E$65,B924))*(ROW(Settings!$E$6:$E$65)-5))))</f>
        <v/>
      </c>
    </row>
    <row r="925" customFormat="false" ht="15" hidden="false" customHeight="false" outlineLevel="0" collapsed="false">
      <c r="A925" s="19"/>
      <c r="B925" s="15"/>
      <c r="C925" s="20"/>
      <c r="D925" s="21" t="str">
        <f aca="false">IF(B925="","",IF(E925&lt;&gt;"",E925,H925))</f>
        <v/>
      </c>
      <c r="E925" s="15"/>
      <c r="F925" s="21" t="str">
        <f aca="false">IF(D925="","",IF(COUNTIF(Settings!$A$6:$A$13,D925)&gt;0,"Income",IF(COUNTIF(Settings!$A$32:$A$34,D925)&gt;0,"Saving","Spending")))</f>
        <v/>
      </c>
      <c r="G925" s="15"/>
      <c r="H925" s="22" t="str">
        <f aca="false">IF(B925="","",IF(OR(I925=0,INDEX(Settings!$F$6:$F$65,MAX(I925,1))=""),"Uncategorised",INDEX(Settings!$F$6:$F$65,I925)))</f>
        <v/>
      </c>
      <c r="I925" s="22" t="str">
        <f aca="false">IF(B925="","",SUMPRODUCT(MAX((Settings!$E$6:$E$65&lt;&gt;"")*ISNUMBER(SEARCH(Settings!$E$6:$E$65,B925))*(ROW(Settings!$E$6:$E$65)-5))))</f>
        <v/>
      </c>
    </row>
    <row r="926" customFormat="false" ht="15" hidden="false" customHeight="false" outlineLevel="0" collapsed="false">
      <c r="A926" s="19"/>
      <c r="B926" s="15"/>
      <c r="C926" s="20"/>
      <c r="D926" s="21" t="str">
        <f aca="false">IF(B926="","",IF(E926&lt;&gt;"",E926,H926))</f>
        <v/>
      </c>
      <c r="E926" s="15"/>
      <c r="F926" s="21" t="str">
        <f aca="false">IF(D926="","",IF(COUNTIF(Settings!$A$6:$A$13,D926)&gt;0,"Income",IF(COUNTIF(Settings!$A$32:$A$34,D926)&gt;0,"Saving","Spending")))</f>
        <v/>
      </c>
      <c r="G926" s="15"/>
      <c r="H926" s="22" t="str">
        <f aca="false">IF(B926="","",IF(OR(I926=0,INDEX(Settings!$F$6:$F$65,MAX(I926,1))=""),"Uncategorised",INDEX(Settings!$F$6:$F$65,I926)))</f>
        <v/>
      </c>
      <c r="I926" s="22" t="str">
        <f aca="false">IF(B926="","",SUMPRODUCT(MAX((Settings!$E$6:$E$65&lt;&gt;"")*ISNUMBER(SEARCH(Settings!$E$6:$E$65,B926))*(ROW(Settings!$E$6:$E$65)-5))))</f>
        <v/>
      </c>
    </row>
    <row r="927" customFormat="false" ht="15" hidden="false" customHeight="false" outlineLevel="0" collapsed="false">
      <c r="A927" s="19"/>
      <c r="B927" s="15"/>
      <c r="C927" s="20"/>
      <c r="D927" s="21" t="str">
        <f aca="false">IF(B927="","",IF(E927&lt;&gt;"",E927,H927))</f>
        <v/>
      </c>
      <c r="E927" s="15"/>
      <c r="F927" s="21" t="str">
        <f aca="false">IF(D927="","",IF(COUNTIF(Settings!$A$6:$A$13,D927)&gt;0,"Income",IF(COUNTIF(Settings!$A$32:$A$34,D927)&gt;0,"Saving","Spending")))</f>
        <v/>
      </c>
      <c r="G927" s="15"/>
      <c r="H927" s="22" t="str">
        <f aca="false">IF(B927="","",IF(OR(I927=0,INDEX(Settings!$F$6:$F$65,MAX(I927,1))=""),"Uncategorised",INDEX(Settings!$F$6:$F$65,I927)))</f>
        <v/>
      </c>
      <c r="I927" s="22" t="str">
        <f aca="false">IF(B927="","",SUMPRODUCT(MAX((Settings!$E$6:$E$65&lt;&gt;"")*ISNUMBER(SEARCH(Settings!$E$6:$E$65,B927))*(ROW(Settings!$E$6:$E$65)-5))))</f>
        <v/>
      </c>
    </row>
    <row r="928" customFormat="false" ht="15" hidden="false" customHeight="false" outlineLevel="0" collapsed="false">
      <c r="A928" s="19"/>
      <c r="B928" s="15"/>
      <c r="C928" s="20"/>
      <c r="D928" s="21" t="str">
        <f aca="false">IF(B928="","",IF(E928&lt;&gt;"",E928,H928))</f>
        <v/>
      </c>
      <c r="E928" s="15"/>
      <c r="F928" s="21" t="str">
        <f aca="false">IF(D928="","",IF(COUNTIF(Settings!$A$6:$A$13,D928)&gt;0,"Income",IF(COUNTIF(Settings!$A$32:$A$34,D928)&gt;0,"Saving","Spending")))</f>
        <v/>
      </c>
      <c r="G928" s="15"/>
      <c r="H928" s="22" t="str">
        <f aca="false">IF(B928="","",IF(OR(I928=0,INDEX(Settings!$F$6:$F$65,MAX(I928,1))=""),"Uncategorised",INDEX(Settings!$F$6:$F$65,I928)))</f>
        <v/>
      </c>
      <c r="I928" s="22" t="str">
        <f aca="false">IF(B928="","",SUMPRODUCT(MAX((Settings!$E$6:$E$65&lt;&gt;"")*ISNUMBER(SEARCH(Settings!$E$6:$E$65,B928))*(ROW(Settings!$E$6:$E$65)-5))))</f>
        <v/>
      </c>
    </row>
    <row r="929" customFormat="false" ht="15" hidden="false" customHeight="false" outlineLevel="0" collapsed="false">
      <c r="A929" s="19"/>
      <c r="B929" s="15"/>
      <c r="C929" s="20"/>
      <c r="D929" s="21" t="str">
        <f aca="false">IF(B929="","",IF(E929&lt;&gt;"",E929,H929))</f>
        <v/>
      </c>
      <c r="E929" s="15"/>
      <c r="F929" s="21" t="str">
        <f aca="false">IF(D929="","",IF(COUNTIF(Settings!$A$6:$A$13,D929)&gt;0,"Income",IF(COUNTIF(Settings!$A$32:$A$34,D929)&gt;0,"Saving","Spending")))</f>
        <v/>
      </c>
      <c r="G929" s="15"/>
      <c r="H929" s="22" t="str">
        <f aca="false">IF(B929="","",IF(OR(I929=0,INDEX(Settings!$F$6:$F$65,MAX(I929,1))=""),"Uncategorised",INDEX(Settings!$F$6:$F$65,I929)))</f>
        <v/>
      </c>
      <c r="I929" s="22" t="str">
        <f aca="false">IF(B929="","",SUMPRODUCT(MAX((Settings!$E$6:$E$65&lt;&gt;"")*ISNUMBER(SEARCH(Settings!$E$6:$E$65,B929))*(ROW(Settings!$E$6:$E$65)-5))))</f>
        <v/>
      </c>
    </row>
    <row r="930" customFormat="false" ht="15" hidden="false" customHeight="false" outlineLevel="0" collapsed="false">
      <c r="A930" s="19"/>
      <c r="B930" s="15"/>
      <c r="C930" s="20"/>
      <c r="D930" s="21" t="str">
        <f aca="false">IF(B930="","",IF(E930&lt;&gt;"",E930,H930))</f>
        <v/>
      </c>
      <c r="E930" s="15"/>
      <c r="F930" s="21" t="str">
        <f aca="false">IF(D930="","",IF(COUNTIF(Settings!$A$6:$A$13,D930)&gt;0,"Income",IF(COUNTIF(Settings!$A$32:$A$34,D930)&gt;0,"Saving","Spending")))</f>
        <v/>
      </c>
      <c r="G930" s="15"/>
      <c r="H930" s="22" t="str">
        <f aca="false">IF(B930="","",IF(OR(I930=0,INDEX(Settings!$F$6:$F$65,MAX(I930,1))=""),"Uncategorised",INDEX(Settings!$F$6:$F$65,I930)))</f>
        <v/>
      </c>
      <c r="I930" s="22" t="str">
        <f aca="false">IF(B930="","",SUMPRODUCT(MAX((Settings!$E$6:$E$65&lt;&gt;"")*ISNUMBER(SEARCH(Settings!$E$6:$E$65,B930))*(ROW(Settings!$E$6:$E$65)-5))))</f>
        <v/>
      </c>
    </row>
    <row r="931" customFormat="false" ht="15" hidden="false" customHeight="false" outlineLevel="0" collapsed="false">
      <c r="A931" s="19"/>
      <c r="B931" s="15"/>
      <c r="C931" s="20"/>
      <c r="D931" s="21" t="str">
        <f aca="false">IF(B931="","",IF(E931&lt;&gt;"",E931,H931))</f>
        <v/>
      </c>
      <c r="E931" s="15"/>
      <c r="F931" s="21" t="str">
        <f aca="false">IF(D931="","",IF(COUNTIF(Settings!$A$6:$A$13,D931)&gt;0,"Income",IF(COUNTIF(Settings!$A$32:$A$34,D931)&gt;0,"Saving","Spending")))</f>
        <v/>
      </c>
      <c r="G931" s="15"/>
      <c r="H931" s="22" t="str">
        <f aca="false">IF(B931="","",IF(OR(I931=0,INDEX(Settings!$F$6:$F$65,MAX(I931,1))=""),"Uncategorised",INDEX(Settings!$F$6:$F$65,I931)))</f>
        <v/>
      </c>
      <c r="I931" s="22" t="str">
        <f aca="false">IF(B931="","",SUMPRODUCT(MAX((Settings!$E$6:$E$65&lt;&gt;"")*ISNUMBER(SEARCH(Settings!$E$6:$E$65,B931))*(ROW(Settings!$E$6:$E$65)-5))))</f>
        <v/>
      </c>
    </row>
    <row r="932" customFormat="false" ht="15" hidden="false" customHeight="false" outlineLevel="0" collapsed="false">
      <c r="A932" s="19"/>
      <c r="B932" s="15"/>
      <c r="C932" s="20"/>
      <c r="D932" s="21" t="str">
        <f aca="false">IF(B932="","",IF(E932&lt;&gt;"",E932,H932))</f>
        <v/>
      </c>
      <c r="E932" s="15"/>
      <c r="F932" s="21" t="str">
        <f aca="false">IF(D932="","",IF(COUNTIF(Settings!$A$6:$A$13,D932)&gt;0,"Income",IF(COUNTIF(Settings!$A$32:$A$34,D932)&gt;0,"Saving","Spending")))</f>
        <v/>
      </c>
      <c r="G932" s="15"/>
      <c r="H932" s="22" t="str">
        <f aca="false">IF(B932="","",IF(OR(I932=0,INDEX(Settings!$F$6:$F$65,MAX(I932,1))=""),"Uncategorised",INDEX(Settings!$F$6:$F$65,I932)))</f>
        <v/>
      </c>
      <c r="I932" s="22" t="str">
        <f aca="false">IF(B932="","",SUMPRODUCT(MAX((Settings!$E$6:$E$65&lt;&gt;"")*ISNUMBER(SEARCH(Settings!$E$6:$E$65,B932))*(ROW(Settings!$E$6:$E$65)-5))))</f>
        <v/>
      </c>
    </row>
    <row r="933" customFormat="false" ht="15" hidden="false" customHeight="false" outlineLevel="0" collapsed="false">
      <c r="A933" s="19"/>
      <c r="B933" s="15"/>
      <c r="C933" s="20"/>
      <c r="D933" s="21" t="str">
        <f aca="false">IF(B933="","",IF(E933&lt;&gt;"",E933,H933))</f>
        <v/>
      </c>
      <c r="E933" s="15"/>
      <c r="F933" s="21" t="str">
        <f aca="false">IF(D933="","",IF(COUNTIF(Settings!$A$6:$A$13,D933)&gt;0,"Income",IF(COUNTIF(Settings!$A$32:$A$34,D933)&gt;0,"Saving","Spending")))</f>
        <v/>
      </c>
      <c r="G933" s="15"/>
      <c r="H933" s="22" t="str">
        <f aca="false">IF(B933="","",IF(OR(I933=0,INDEX(Settings!$F$6:$F$65,MAX(I933,1))=""),"Uncategorised",INDEX(Settings!$F$6:$F$65,I933)))</f>
        <v/>
      </c>
      <c r="I933" s="22" t="str">
        <f aca="false">IF(B933="","",SUMPRODUCT(MAX((Settings!$E$6:$E$65&lt;&gt;"")*ISNUMBER(SEARCH(Settings!$E$6:$E$65,B933))*(ROW(Settings!$E$6:$E$65)-5))))</f>
        <v/>
      </c>
    </row>
    <row r="934" customFormat="false" ht="15" hidden="false" customHeight="false" outlineLevel="0" collapsed="false">
      <c r="A934" s="19"/>
      <c r="B934" s="15"/>
      <c r="C934" s="20"/>
      <c r="D934" s="21" t="str">
        <f aca="false">IF(B934="","",IF(E934&lt;&gt;"",E934,H934))</f>
        <v/>
      </c>
      <c r="E934" s="15"/>
      <c r="F934" s="21" t="str">
        <f aca="false">IF(D934="","",IF(COUNTIF(Settings!$A$6:$A$13,D934)&gt;0,"Income",IF(COUNTIF(Settings!$A$32:$A$34,D934)&gt;0,"Saving","Spending")))</f>
        <v/>
      </c>
      <c r="G934" s="15"/>
      <c r="H934" s="22" t="str">
        <f aca="false">IF(B934="","",IF(OR(I934=0,INDEX(Settings!$F$6:$F$65,MAX(I934,1))=""),"Uncategorised",INDEX(Settings!$F$6:$F$65,I934)))</f>
        <v/>
      </c>
      <c r="I934" s="22" t="str">
        <f aca="false">IF(B934="","",SUMPRODUCT(MAX((Settings!$E$6:$E$65&lt;&gt;"")*ISNUMBER(SEARCH(Settings!$E$6:$E$65,B934))*(ROW(Settings!$E$6:$E$65)-5))))</f>
        <v/>
      </c>
    </row>
    <row r="935" customFormat="false" ht="15" hidden="false" customHeight="false" outlineLevel="0" collapsed="false">
      <c r="A935" s="19"/>
      <c r="B935" s="15"/>
      <c r="C935" s="20"/>
      <c r="D935" s="21" t="str">
        <f aca="false">IF(B935="","",IF(E935&lt;&gt;"",E935,H935))</f>
        <v/>
      </c>
      <c r="E935" s="15"/>
      <c r="F935" s="21" t="str">
        <f aca="false">IF(D935="","",IF(COUNTIF(Settings!$A$6:$A$13,D935)&gt;0,"Income",IF(COUNTIF(Settings!$A$32:$A$34,D935)&gt;0,"Saving","Spending")))</f>
        <v/>
      </c>
      <c r="G935" s="15"/>
      <c r="H935" s="22" t="str">
        <f aca="false">IF(B935="","",IF(OR(I935=0,INDEX(Settings!$F$6:$F$65,MAX(I935,1))=""),"Uncategorised",INDEX(Settings!$F$6:$F$65,I935)))</f>
        <v/>
      </c>
      <c r="I935" s="22" t="str">
        <f aca="false">IF(B935="","",SUMPRODUCT(MAX((Settings!$E$6:$E$65&lt;&gt;"")*ISNUMBER(SEARCH(Settings!$E$6:$E$65,B935))*(ROW(Settings!$E$6:$E$65)-5))))</f>
        <v/>
      </c>
    </row>
    <row r="936" customFormat="false" ht="15" hidden="false" customHeight="false" outlineLevel="0" collapsed="false">
      <c r="A936" s="19"/>
      <c r="B936" s="15"/>
      <c r="C936" s="20"/>
      <c r="D936" s="21" t="str">
        <f aca="false">IF(B936="","",IF(E936&lt;&gt;"",E936,H936))</f>
        <v/>
      </c>
      <c r="E936" s="15"/>
      <c r="F936" s="21" t="str">
        <f aca="false">IF(D936="","",IF(COUNTIF(Settings!$A$6:$A$13,D936)&gt;0,"Income",IF(COUNTIF(Settings!$A$32:$A$34,D936)&gt;0,"Saving","Spending")))</f>
        <v/>
      </c>
      <c r="G936" s="15"/>
      <c r="H936" s="22" t="str">
        <f aca="false">IF(B936="","",IF(OR(I936=0,INDEX(Settings!$F$6:$F$65,MAX(I936,1))=""),"Uncategorised",INDEX(Settings!$F$6:$F$65,I936)))</f>
        <v/>
      </c>
      <c r="I936" s="22" t="str">
        <f aca="false">IF(B936="","",SUMPRODUCT(MAX((Settings!$E$6:$E$65&lt;&gt;"")*ISNUMBER(SEARCH(Settings!$E$6:$E$65,B936))*(ROW(Settings!$E$6:$E$65)-5))))</f>
        <v/>
      </c>
    </row>
    <row r="937" customFormat="false" ht="15" hidden="false" customHeight="false" outlineLevel="0" collapsed="false">
      <c r="A937" s="19"/>
      <c r="B937" s="15"/>
      <c r="C937" s="20"/>
      <c r="D937" s="21" t="str">
        <f aca="false">IF(B937="","",IF(E937&lt;&gt;"",E937,H937))</f>
        <v/>
      </c>
      <c r="E937" s="15"/>
      <c r="F937" s="21" t="str">
        <f aca="false">IF(D937="","",IF(COUNTIF(Settings!$A$6:$A$13,D937)&gt;0,"Income",IF(COUNTIF(Settings!$A$32:$A$34,D937)&gt;0,"Saving","Spending")))</f>
        <v/>
      </c>
      <c r="G937" s="15"/>
      <c r="H937" s="22" t="str">
        <f aca="false">IF(B937="","",IF(OR(I937=0,INDEX(Settings!$F$6:$F$65,MAX(I937,1))=""),"Uncategorised",INDEX(Settings!$F$6:$F$65,I937)))</f>
        <v/>
      </c>
      <c r="I937" s="22" t="str">
        <f aca="false">IF(B937="","",SUMPRODUCT(MAX((Settings!$E$6:$E$65&lt;&gt;"")*ISNUMBER(SEARCH(Settings!$E$6:$E$65,B937))*(ROW(Settings!$E$6:$E$65)-5))))</f>
        <v/>
      </c>
    </row>
    <row r="938" customFormat="false" ht="15" hidden="false" customHeight="false" outlineLevel="0" collapsed="false">
      <c r="A938" s="19"/>
      <c r="B938" s="15"/>
      <c r="C938" s="20"/>
      <c r="D938" s="21" t="str">
        <f aca="false">IF(B938="","",IF(E938&lt;&gt;"",E938,H938))</f>
        <v/>
      </c>
      <c r="E938" s="15"/>
      <c r="F938" s="21" t="str">
        <f aca="false">IF(D938="","",IF(COUNTIF(Settings!$A$6:$A$13,D938)&gt;0,"Income",IF(COUNTIF(Settings!$A$32:$A$34,D938)&gt;0,"Saving","Spending")))</f>
        <v/>
      </c>
      <c r="G938" s="15"/>
      <c r="H938" s="22" t="str">
        <f aca="false">IF(B938="","",IF(OR(I938=0,INDEX(Settings!$F$6:$F$65,MAX(I938,1))=""),"Uncategorised",INDEX(Settings!$F$6:$F$65,I938)))</f>
        <v/>
      </c>
      <c r="I938" s="22" t="str">
        <f aca="false">IF(B938="","",SUMPRODUCT(MAX((Settings!$E$6:$E$65&lt;&gt;"")*ISNUMBER(SEARCH(Settings!$E$6:$E$65,B938))*(ROW(Settings!$E$6:$E$65)-5))))</f>
        <v/>
      </c>
    </row>
    <row r="939" customFormat="false" ht="15" hidden="false" customHeight="false" outlineLevel="0" collapsed="false">
      <c r="A939" s="19"/>
      <c r="B939" s="15"/>
      <c r="C939" s="20"/>
      <c r="D939" s="21" t="str">
        <f aca="false">IF(B939="","",IF(E939&lt;&gt;"",E939,H939))</f>
        <v/>
      </c>
      <c r="E939" s="15"/>
      <c r="F939" s="21" t="str">
        <f aca="false">IF(D939="","",IF(COUNTIF(Settings!$A$6:$A$13,D939)&gt;0,"Income",IF(COUNTIF(Settings!$A$32:$A$34,D939)&gt;0,"Saving","Spending")))</f>
        <v/>
      </c>
      <c r="G939" s="15"/>
      <c r="H939" s="22" t="str">
        <f aca="false">IF(B939="","",IF(OR(I939=0,INDEX(Settings!$F$6:$F$65,MAX(I939,1))=""),"Uncategorised",INDEX(Settings!$F$6:$F$65,I939)))</f>
        <v/>
      </c>
      <c r="I939" s="22" t="str">
        <f aca="false">IF(B939="","",SUMPRODUCT(MAX((Settings!$E$6:$E$65&lt;&gt;"")*ISNUMBER(SEARCH(Settings!$E$6:$E$65,B939))*(ROW(Settings!$E$6:$E$65)-5))))</f>
        <v/>
      </c>
    </row>
    <row r="940" customFormat="false" ht="15" hidden="false" customHeight="false" outlineLevel="0" collapsed="false">
      <c r="A940" s="19"/>
      <c r="B940" s="15"/>
      <c r="C940" s="20"/>
      <c r="D940" s="21" t="str">
        <f aca="false">IF(B940="","",IF(E940&lt;&gt;"",E940,H940))</f>
        <v/>
      </c>
      <c r="E940" s="15"/>
      <c r="F940" s="21" t="str">
        <f aca="false">IF(D940="","",IF(COUNTIF(Settings!$A$6:$A$13,D940)&gt;0,"Income",IF(COUNTIF(Settings!$A$32:$A$34,D940)&gt;0,"Saving","Spending")))</f>
        <v/>
      </c>
      <c r="G940" s="15"/>
      <c r="H940" s="22" t="str">
        <f aca="false">IF(B940="","",IF(OR(I940=0,INDEX(Settings!$F$6:$F$65,MAX(I940,1))=""),"Uncategorised",INDEX(Settings!$F$6:$F$65,I940)))</f>
        <v/>
      </c>
      <c r="I940" s="22" t="str">
        <f aca="false">IF(B940="","",SUMPRODUCT(MAX((Settings!$E$6:$E$65&lt;&gt;"")*ISNUMBER(SEARCH(Settings!$E$6:$E$65,B940))*(ROW(Settings!$E$6:$E$65)-5))))</f>
        <v/>
      </c>
    </row>
    <row r="941" customFormat="false" ht="15" hidden="false" customHeight="false" outlineLevel="0" collapsed="false">
      <c r="A941" s="19"/>
      <c r="B941" s="15"/>
      <c r="C941" s="20"/>
      <c r="D941" s="21" t="str">
        <f aca="false">IF(B941="","",IF(E941&lt;&gt;"",E941,H941))</f>
        <v/>
      </c>
      <c r="E941" s="15"/>
      <c r="F941" s="21" t="str">
        <f aca="false">IF(D941="","",IF(COUNTIF(Settings!$A$6:$A$13,D941)&gt;0,"Income",IF(COUNTIF(Settings!$A$32:$A$34,D941)&gt;0,"Saving","Spending")))</f>
        <v/>
      </c>
      <c r="G941" s="15"/>
      <c r="H941" s="22" t="str">
        <f aca="false">IF(B941="","",IF(OR(I941=0,INDEX(Settings!$F$6:$F$65,MAX(I941,1))=""),"Uncategorised",INDEX(Settings!$F$6:$F$65,I941)))</f>
        <v/>
      </c>
      <c r="I941" s="22" t="str">
        <f aca="false">IF(B941="","",SUMPRODUCT(MAX((Settings!$E$6:$E$65&lt;&gt;"")*ISNUMBER(SEARCH(Settings!$E$6:$E$65,B941))*(ROW(Settings!$E$6:$E$65)-5))))</f>
        <v/>
      </c>
    </row>
    <row r="942" customFormat="false" ht="15" hidden="false" customHeight="false" outlineLevel="0" collapsed="false">
      <c r="A942" s="19"/>
      <c r="B942" s="15"/>
      <c r="C942" s="20"/>
      <c r="D942" s="21" t="str">
        <f aca="false">IF(B942="","",IF(E942&lt;&gt;"",E942,H942))</f>
        <v/>
      </c>
      <c r="E942" s="15"/>
      <c r="F942" s="21" t="str">
        <f aca="false">IF(D942="","",IF(COUNTIF(Settings!$A$6:$A$13,D942)&gt;0,"Income",IF(COUNTIF(Settings!$A$32:$A$34,D942)&gt;0,"Saving","Spending")))</f>
        <v/>
      </c>
      <c r="G942" s="15"/>
      <c r="H942" s="22" t="str">
        <f aca="false">IF(B942="","",IF(OR(I942=0,INDEX(Settings!$F$6:$F$65,MAX(I942,1))=""),"Uncategorised",INDEX(Settings!$F$6:$F$65,I942)))</f>
        <v/>
      </c>
      <c r="I942" s="22" t="str">
        <f aca="false">IF(B942="","",SUMPRODUCT(MAX((Settings!$E$6:$E$65&lt;&gt;"")*ISNUMBER(SEARCH(Settings!$E$6:$E$65,B942))*(ROW(Settings!$E$6:$E$65)-5))))</f>
        <v/>
      </c>
    </row>
    <row r="943" customFormat="false" ht="15" hidden="false" customHeight="false" outlineLevel="0" collapsed="false">
      <c r="A943" s="19"/>
      <c r="B943" s="15"/>
      <c r="C943" s="20"/>
      <c r="D943" s="21" t="str">
        <f aca="false">IF(B943="","",IF(E943&lt;&gt;"",E943,H943))</f>
        <v/>
      </c>
      <c r="E943" s="15"/>
      <c r="F943" s="21" t="str">
        <f aca="false">IF(D943="","",IF(COUNTIF(Settings!$A$6:$A$13,D943)&gt;0,"Income",IF(COUNTIF(Settings!$A$32:$A$34,D943)&gt;0,"Saving","Spending")))</f>
        <v/>
      </c>
      <c r="G943" s="15"/>
      <c r="H943" s="22" t="str">
        <f aca="false">IF(B943="","",IF(OR(I943=0,INDEX(Settings!$F$6:$F$65,MAX(I943,1))=""),"Uncategorised",INDEX(Settings!$F$6:$F$65,I943)))</f>
        <v/>
      </c>
      <c r="I943" s="22" t="str">
        <f aca="false">IF(B943="","",SUMPRODUCT(MAX((Settings!$E$6:$E$65&lt;&gt;"")*ISNUMBER(SEARCH(Settings!$E$6:$E$65,B943))*(ROW(Settings!$E$6:$E$65)-5))))</f>
        <v/>
      </c>
    </row>
    <row r="944" customFormat="false" ht="15" hidden="false" customHeight="false" outlineLevel="0" collapsed="false">
      <c r="A944" s="19"/>
      <c r="B944" s="15"/>
      <c r="C944" s="20"/>
      <c r="D944" s="21" t="str">
        <f aca="false">IF(B944="","",IF(E944&lt;&gt;"",E944,H944))</f>
        <v/>
      </c>
      <c r="E944" s="15"/>
      <c r="F944" s="21" t="str">
        <f aca="false">IF(D944="","",IF(COUNTIF(Settings!$A$6:$A$13,D944)&gt;0,"Income",IF(COUNTIF(Settings!$A$32:$A$34,D944)&gt;0,"Saving","Spending")))</f>
        <v/>
      </c>
      <c r="G944" s="15"/>
      <c r="H944" s="22" t="str">
        <f aca="false">IF(B944="","",IF(OR(I944=0,INDEX(Settings!$F$6:$F$65,MAX(I944,1))=""),"Uncategorised",INDEX(Settings!$F$6:$F$65,I944)))</f>
        <v/>
      </c>
      <c r="I944" s="22" t="str">
        <f aca="false">IF(B944="","",SUMPRODUCT(MAX((Settings!$E$6:$E$65&lt;&gt;"")*ISNUMBER(SEARCH(Settings!$E$6:$E$65,B944))*(ROW(Settings!$E$6:$E$65)-5))))</f>
        <v/>
      </c>
    </row>
    <row r="945" customFormat="false" ht="15" hidden="false" customHeight="false" outlineLevel="0" collapsed="false">
      <c r="A945" s="19"/>
      <c r="B945" s="15"/>
      <c r="C945" s="20"/>
      <c r="D945" s="21" t="str">
        <f aca="false">IF(B945="","",IF(E945&lt;&gt;"",E945,H945))</f>
        <v/>
      </c>
      <c r="E945" s="15"/>
      <c r="F945" s="21" t="str">
        <f aca="false">IF(D945="","",IF(COUNTIF(Settings!$A$6:$A$13,D945)&gt;0,"Income",IF(COUNTIF(Settings!$A$32:$A$34,D945)&gt;0,"Saving","Spending")))</f>
        <v/>
      </c>
      <c r="G945" s="15"/>
      <c r="H945" s="22" t="str">
        <f aca="false">IF(B945="","",IF(OR(I945=0,INDEX(Settings!$F$6:$F$65,MAX(I945,1))=""),"Uncategorised",INDEX(Settings!$F$6:$F$65,I945)))</f>
        <v/>
      </c>
      <c r="I945" s="22" t="str">
        <f aca="false">IF(B945="","",SUMPRODUCT(MAX((Settings!$E$6:$E$65&lt;&gt;"")*ISNUMBER(SEARCH(Settings!$E$6:$E$65,B945))*(ROW(Settings!$E$6:$E$65)-5))))</f>
        <v/>
      </c>
    </row>
    <row r="946" customFormat="false" ht="15" hidden="false" customHeight="false" outlineLevel="0" collapsed="false">
      <c r="A946" s="19"/>
      <c r="B946" s="15"/>
      <c r="C946" s="20"/>
      <c r="D946" s="21" t="str">
        <f aca="false">IF(B946="","",IF(E946&lt;&gt;"",E946,H946))</f>
        <v/>
      </c>
      <c r="E946" s="15"/>
      <c r="F946" s="21" t="str">
        <f aca="false">IF(D946="","",IF(COUNTIF(Settings!$A$6:$A$13,D946)&gt;0,"Income",IF(COUNTIF(Settings!$A$32:$A$34,D946)&gt;0,"Saving","Spending")))</f>
        <v/>
      </c>
      <c r="G946" s="15"/>
      <c r="H946" s="22" t="str">
        <f aca="false">IF(B946="","",IF(OR(I946=0,INDEX(Settings!$F$6:$F$65,MAX(I946,1))=""),"Uncategorised",INDEX(Settings!$F$6:$F$65,I946)))</f>
        <v/>
      </c>
      <c r="I946" s="22" t="str">
        <f aca="false">IF(B946="","",SUMPRODUCT(MAX((Settings!$E$6:$E$65&lt;&gt;"")*ISNUMBER(SEARCH(Settings!$E$6:$E$65,B946))*(ROW(Settings!$E$6:$E$65)-5))))</f>
        <v/>
      </c>
    </row>
    <row r="947" customFormat="false" ht="15" hidden="false" customHeight="false" outlineLevel="0" collapsed="false">
      <c r="A947" s="19"/>
      <c r="B947" s="15"/>
      <c r="C947" s="20"/>
      <c r="D947" s="21" t="str">
        <f aca="false">IF(B947="","",IF(E947&lt;&gt;"",E947,H947))</f>
        <v/>
      </c>
      <c r="E947" s="15"/>
      <c r="F947" s="21" t="str">
        <f aca="false">IF(D947="","",IF(COUNTIF(Settings!$A$6:$A$13,D947)&gt;0,"Income",IF(COUNTIF(Settings!$A$32:$A$34,D947)&gt;0,"Saving","Spending")))</f>
        <v/>
      </c>
      <c r="G947" s="15"/>
      <c r="H947" s="22" t="str">
        <f aca="false">IF(B947="","",IF(OR(I947=0,INDEX(Settings!$F$6:$F$65,MAX(I947,1))=""),"Uncategorised",INDEX(Settings!$F$6:$F$65,I947)))</f>
        <v/>
      </c>
      <c r="I947" s="22" t="str">
        <f aca="false">IF(B947="","",SUMPRODUCT(MAX((Settings!$E$6:$E$65&lt;&gt;"")*ISNUMBER(SEARCH(Settings!$E$6:$E$65,B947))*(ROW(Settings!$E$6:$E$65)-5))))</f>
        <v/>
      </c>
    </row>
    <row r="948" customFormat="false" ht="15" hidden="false" customHeight="false" outlineLevel="0" collapsed="false">
      <c r="A948" s="19"/>
      <c r="B948" s="15"/>
      <c r="C948" s="20"/>
      <c r="D948" s="21" t="str">
        <f aca="false">IF(B948="","",IF(E948&lt;&gt;"",E948,H948))</f>
        <v/>
      </c>
      <c r="E948" s="15"/>
      <c r="F948" s="21" t="str">
        <f aca="false">IF(D948="","",IF(COUNTIF(Settings!$A$6:$A$13,D948)&gt;0,"Income",IF(COUNTIF(Settings!$A$32:$A$34,D948)&gt;0,"Saving","Spending")))</f>
        <v/>
      </c>
      <c r="G948" s="15"/>
      <c r="H948" s="22" t="str">
        <f aca="false">IF(B948="","",IF(OR(I948=0,INDEX(Settings!$F$6:$F$65,MAX(I948,1))=""),"Uncategorised",INDEX(Settings!$F$6:$F$65,I948)))</f>
        <v/>
      </c>
      <c r="I948" s="22" t="str">
        <f aca="false">IF(B948="","",SUMPRODUCT(MAX((Settings!$E$6:$E$65&lt;&gt;"")*ISNUMBER(SEARCH(Settings!$E$6:$E$65,B948))*(ROW(Settings!$E$6:$E$65)-5))))</f>
        <v/>
      </c>
    </row>
    <row r="949" customFormat="false" ht="15" hidden="false" customHeight="false" outlineLevel="0" collapsed="false">
      <c r="A949" s="19"/>
      <c r="B949" s="15"/>
      <c r="C949" s="20"/>
      <c r="D949" s="21" t="str">
        <f aca="false">IF(B949="","",IF(E949&lt;&gt;"",E949,H949))</f>
        <v/>
      </c>
      <c r="E949" s="15"/>
      <c r="F949" s="21" t="str">
        <f aca="false">IF(D949="","",IF(COUNTIF(Settings!$A$6:$A$13,D949)&gt;0,"Income",IF(COUNTIF(Settings!$A$32:$A$34,D949)&gt;0,"Saving","Spending")))</f>
        <v/>
      </c>
      <c r="G949" s="15"/>
      <c r="H949" s="22" t="str">
        <f aca="false">IF(B949="","",IF(OR(I949=0,INDEX(Settings!$F$6:$F$65,MAX(I949,1))=""),"Uncategorised",INDEX(Settings!$F$6:$F$65,I949)))</f>
        <v/>
      </c>
      <c r="I949" s="22" t="str">
        <f aca="false">IF(B949="","",SUMPRODUCT(MAX((Settings!$E$6:$E$65&lt;&gt;"")*ISNUMBER(SEARCH(Settings!$E$6:$E$65,B949))*(ROW(Settings!$E$6:$E$65)-5))))</f>
        <v/>
      </c>
    </row>
    <row r="950" customFormat="false" ht="15" hidden="false" customHeight="false" outlineLevel="0" collapsed="false">
      <c r="A950" s="19"/>
      <c r="B950" s="15"/>
      <c r="C950" s="20"/>
      <c r="D950" s="21" t="str">
        <f aca="false">IF(B950="","",IF(E950&lt;&gt;"",E950,H950))</f>
        <v/>
      </c>
      <c r="E950" s="15"/>
      <c r="F950" s="21" t="str">
        <f aca="false">IF(D950="","",IF(COUNTIF(Settings!$A$6:$A$13,D950)&gt;0,"Income",IF(COUNTIF(Settings!$A$32:$A$34,D950)&gt;0,"Saving","Spending")))</f>
        <v/>
      </c>
      <c r="G950" s="15"/>
      <c r="H950" s="22" t="str">
        <f aca="false">IF(B950="","",IF(OR(I950=0,INDEX(Settings!$F$6:$F$65,MAX(I950,1))=""),"Uncategorised",INDEX(Settings!$F$6:$F$65,I950)))</f>
        <v/>
      </c>
      <c r="I950" s="22" t="str">
        <f aca="false">IF(B950="","",SUMPRODUCT(MAX((Settings!$E$6:$E$65&lt;&gt;"")*ISNUMBER(SEARCH(Settings!$E$6:$E$65,B950))*(ROW(Settings!$E$6:$E$65)-5))))</f>
        <v/>
      </c>
    </row>
    <row r="951" customFormat="false" ht="15" hidden="false" customHeight="false" outlineLevel="0" collapsed="false">
      <c r="A951" s="19"/>
      <c r="B951" s="15"/>
      <c r="C951" s="20"/>
      <c r="D951" s="21" t="str">
        <f aca="false">IF(B951="","",IF(E951&lt;&gt;"",E951,H951))</f>
        <v/>
      </c>
      <c r="E951" s="15"/>
      <c r="F951" s="21" t="str">
        <f aca="false">IF(D951="","",IF(COUNTIF(Settings!$A$6:$A$13,D951)&gt;0,"Income",IF(COUNTIF(Settings!$A$32:$A$34,D951)&gt;0,"Saving","Spending")))</f>
        <v/>
      </c>
      <c r="G951" s="15"/>
      <c r="H951" s="22" t="str">
        <f aca="false">IF(B951="","",IF(OR(I951=0,INDEX(Settings!$F$6:$F$65,MAX(I951,1))=""),"Uncategorised",INDEX(Settings!$F$6:$F$65,I951)))</f>
        <v/>
      </c>
      <c r="I951" s="22" t="str">
        <f aca="false">IF(B951="","",SUMPRODUCT(MAX((Settings!$E$6:$E$65&lt;&gt;"")*ISNUMBER(SEARCH(Settings!$E$6:$E$65,B951))*(ROW(Settings!$E$6:$E$65)-5))))</f>
        <v/>
      </c>
    </row>
    <row r="952" customFormat="false" ht="15" hidden="false" customHeight="false" outlineLevel="0" collapsed="false">
      <c r="A952" s="19"/>
      <c r="B952" s="15"/>
      <c r="C952" s="20"/>
      <c r="D952" s="21" t="str">
        <f aca="false">IF(B952="","",IF(E952&lt;&gt;"",E952,H952))</f>
        <v/>
      </c>
      <c r="E952" s="15"/>
      <c r="F952" s="21" t="str">
        <f aca="false">IF(D952="","",IF(COUNTIF(Settings!$A$6:$A$13,D952)&gt;0,"Income",IF(COUNTIF(Settings!$A$32:$A$34,D952)&gt;0,"Saving","Spending")))</f>
        <v/>
      </c>
      <c r="G952" s="15"/>
      <c r="H952" s="22" t="str">
        <f aca="false">IF(B952="","",IF(OR(I952=0,INDEX(Settings!$F$6:$F$65,MAX(I952,1))=""),"Uncategorised",INDEX(Settings!$F$6:$F$65,I952)))</f>
        <v/>
      </c>
      <c r="I952" s="22" t="str">
        <f aca="false">IF(B952="","",SUMPRODUCT(MAX((Settings!$E$6:$E$65&lt;&gt;"")*ISNUMBER(SEARCH(Settings!$E$6:$E$65,B952))*(ROW(Settings!$E$6:$E$65)-5))))</f>
        <v/>
      </c>
    </row>
    <row r="953" customFormat="false" ht="15" hidden="false" customHeight="false" outlineLevel="0" collapsed="false">
      <c r="A953" s="19"/>
      <c r="B953" s="15"/>
      <c r="C953" s="20"/>
      <c r="D953" s="21" t="str">
        <f aca="false">IF(B953="","",IF(E953&lt;&gt;"",E953,H953))</f>
        <v/>
      </c>
      <c r="E953" s="15"/>
      <c r="F953" s="21" t="str">
        <f aca="false">IF(D953="","",IF(COUNTIF(Settings!$A$6:$A$13,D953)&gt;0,"Income",IF(COUNTIF(Settings!$A$32:$A$34,D953)&gt;0,"Saving","Spending")))</f>
        <v/>
      </c>
      <c r="G953" s="15"/>
      <c r="H953" s="22" t="str">
        <f aca="false">IF(B953="","",IF(OR(I953=0,INDEX(Settings!$F$6:$F$65,MAX(I953,1))=""),"Uncategorised",INDEX(Settings!$F$6:$F$65,I953)))</f>
        <v/>
      </c>
      <c r="I953" s="22" t="str">
        <f aca="false">IF(B953="","",SUMPRODUCT(MAX((Settings!$E$6:$E$65&lt;&gt;"")*ISNUMBER(SEARCH(Settings!$E$6:$E$65,B953))*(ROW(Settings!$E$6:$E$65)-5))))</f>
        <v/>
      </c>
    </row>
    <row r="954" customFormat="false" ht="15" hidden="false" customHeight="false" outlineLevel="0" collapsed="false">
      <c r="A954" s="19"/>
      <c r="B954" s="15"/>
      <c r="C954" s="20"/>
      <c r="D954" s="21" t="str">
        <f aca="false">IF(B954="","",IF(E954&lt;&gt;"",E954,H954))</f>
        <v/>
      </c>
      <c r="E954" s="15"/>
      <c r="F954" s="21" t="str">
        <f aca="false">IF(D954="","",IF(COUNTIF(Settings!$A$6:$A$13,D954)&gt;0,"Income",IF(COUNTIF(Settings!$A$32:$A$34,D954)&gt;0,"Saving","Spending")))</f>
        <v/>
      </c>
      <c r="G954" s="15"/>
      <c r="H954" s="22" t="str">
        <f aca="false">IF(B954="","",IF(OR(I954=0,INDEX(Settings!$F$6:$F$65,MAX(I954,1))=""),"Uncategorised",INDEX(Settings!$F$6:$F$65,I954)))</f>
        <v/>
      </c>
      <c r="I954" s="22" t="str">
        <f aca="false">IF(B954="","",SUMPRODUCT(MAX((Settings!$E$6:$E$65&lt;&gt;"")*ISNUMBER(SEARCH(Settings!$E$6:$E$65,B954))*(ROW(Settings!$E$6:$E$65)-5))))</f>
        <v/>
      </c>
    </row>
    <row r="955" customFormat="false" ht="15" hidden="false" customHeight="false" outlineLevel="0" collapsed="false">
      <c r="A955" s="19"/>
      <c r="B955" s="15"/>
      <c r="C955" s="20"/>
      <c r="D955" s="21" t="str">
        <f aca="false">IF(B955="","",IF(E955&lt;&gt;"",E955,H955))</f>
        <v/>
      </c>
      <c r="E955" s="15"/>
      <c r="F955" s="21" t="str">
        <f aca="false">IF(D955="","",IF(COUNTIF(Settings!$A$6:$A$13,D955)&gt;0,"Income",IF(COUNTIF(Settings!$A$32:$A$34,D955)&gt;0,"Saving","Spending")))</f>
        <v/>
      </c>
      <c r="G955" s="15"/>
      <c r="H955" s="22" t="str">
        <f aca="false">IF(B955="","",IF(OR(I955=0,INDEX(Settings!$F$6:$F$65,MAX(I955,1))=""),"Uncategorised",INDEX(Settings!$F$6:$F$65,I955)))</f>
        <v/>
      </c>
      <c r="I955" s="22" t="str">
        <f aca="false">IF(B955="","",SUMPRODUCT(MAX((Settings!$E$6:$E$65&lt;&gt;"")*ISNUMBER(SEARCH(Settings!$E$6:$E$65,B955))*(ROW(Settings!$E$6:$E$65)-5))))</f>
        <v/>
      </c>
    </row>
    <row r="956" customFormat="false" ht="15" hidden="false" customHeight="false" outlineLevel="0" collapsed="false">
      <c r="A956" s="19"/>
      <c r="B956" s="15"/>
      <c r="C956" s="20"/>
      <c r="D956" s="21" t="str">
        <f aca="false">IF(B956="","",IF(E956&lt;&gt;"",E956,H956))</f>
        <v/>
      </c>
      <c r="E956" s="15"/>
      <c r="F956" s="21" t="str">
        <f aca="false">IF(D956="","",IF(COUNTIF(Settings!$A$6:$A$13,D956)&gt;0,"Income",IF(COUNTIF(Settings!$A$32:$A$34,D956)&gt;0,"Saving","Spending")))</f>
        <v/>
      </c>
      <c r="G956" s="15"/>
      <c r="H956" s="22" t="str">
        <f aca="false">IF(B956="","",IF(OR(I956=0,INDEX(Settings!$F$6:$F$65,MAX(I956,1))=""),"Uncategorised",INDEX(Settings!$F$6:$F$65,I956)))</f>
        <v/>
      </c>
      <c r="I956" s="22" t="str">
        <f aca="false">IF(B956="","",SUMPRODUCT(MAX((Settings!$E$6:$E$65&lt;&gt;"")*ISNUMBER(SEARCH(Settings!$E$6:$E$65,B956))*(ROW(Settings!$E$6:$E$65)-5))))</f>
        <v/>
      </c>
    </row>
    <row r="957" customFormat="false" ht="15" hidden="false" customHeight="false" outlineLevel="0" collapsed="false">
      <c r="A957" s="19"/>
      <c r="B957" s="15"/>
      <c r="C957" s="20"/>
      <c r="D957" s="21" t="str">
        <f aca="false">IF(B957="","",IF(E957&lt;&gt;"",E957,H957))</f>
        <v/>
      </c>
      <c r="E957" s="15"/>
      <c r="F957" s="21" t="str">
        <f aca="false">IF(D957="","",IF(COUNTIF(Settings!$A$6:$A$13,D957)&gt;0,"Income",IF(COUNTIF(Settings!$A$32:$A$34,D957)&gt;0,"Saving","Spending")))</f>
        <v/>
      </c>
      <c r="G957" s="15"/>
      <c r="H957" s="22" t="str">
        <f aca="false">IF(B957="","",IF(OR(I957=0,INDEX(Settings!$F$6:$F$65,MAX(I957,1))=""),"Uncategorised",INDEX(Settings!$F$6:$F$65,I957)))</f>
        <v/>
      </c>
      <c r="I957" s="22" t="str">
        <f aca="false">IF(B957="","",SUMPRODUCT(MAX((Settings!$E$6:$E$65&lt;&gt;"")*ISNUMBER(SEARCH(Settings!$E$6:$E$65,B957))*(ROW(Settings!$E$6:$E$65)-5))))</f>
        <v/>
      </c>
    </row>
    <row r="958" customFormat="false" ht="15" hidden="false" customHeight="false" outlineLevel="0" collapsed="false">
      <c r="A958" s="19"/>
      <c r="B958" s="15"/>
      <c r="C958" s="20"/>
      <c r="D958" s="21" t="str">
        <f aca="false">IF(B958="","",IF(E958&lt;&gt;"",E958,H958))</f>
        <v/>
      </c>
      <c r="E958" s="15"/>
      <c r="F958" s="21" t="str">
        <f aca="false">IF(D958="","",IF(COUNTIF(Settings!$A$6:$A$13,D958)&gt;0,"Income",IF(COUNTIF(Settings!$A$32:$A$34,D958)&gt;0,"Saving","Spending")))</f>
        <v/>
      </c>
      <c r="G958" s="15"/>
      <c r="H958" s="22" t="str">
        <f aca="false">IF(B958="","",IF(OR(I958=0,INDEX(Settings!$F$6:$F$65,MAX(I958,1))=""),"Uncategorised",INDEX(Settings!$F$6:$F$65,I958)))</f>
        <v/>
      </c>
      <c r="I958" s="22" t="str">
        <f aca="false">IF(B958="","",SUMPRODUCT(MAX((Settings!$E$6:$E$65&lt;&gt;"")*ISNUMBER(SEARCH(Settings!$E$6:$E$65,B958))*(ROW(Settings!$E$6:$E$65)-5))))</f>
        <v/>
      </c>
    </row>
    <row r="959" customFormat="false" ht="15" hidden="false" customHeight="false" outlineLevel="0" collapsed="false">
      <c r="A959" s="19"/>
      <c r="B959" s="15"/>
      <c r="C959" s="20"/>
      <c r="D959" s="21" t="str">
        <f aca="false">IF(B959="","",IF(E959&lt;&gt;"",E959,H959))</f>
        <v/>
      </c>
      <c r="E959" s="15"/>
      <c r="F959" s="21" t="str">
        <f aca="false">IF(D959="","",IF(COUNTIF(Settings!$A$6:$A$13,D959)&gt;0,"Income",IF(COUNTIF(Settings!$A$32:$A$34,D959)&gt;0,"Saving","Spending")))</f>
        <v/>
      </c>
      <c r="G959" s="15"/>
      <c r="H959" s="22" t="str">
        <f aca="false">IF(B959="","",IF(OR(I959=0,INDEX(Settings!$F$6:$F$65,MAX(I959,1))=""),"Uncategorised",INDEX(Settings!$F$6:$F$65,I959)))</f>
        <v/>
      </c>
      <c r="I959" s="22" t="str">
        <f aca="false">IF(B959="","",SUMPRODUCT(MAX((Settings!$E$6:$E$65&lt;&gt;"")*ISNUMBER(SEARCH(Settings!$E$6:$E$65,B959))*(ROW(Settings!$E$6:$E$65)-5))))</f>
        <v/>
      </c>
    </row>
    <row r="960" customFormat="false" ht="15" hidden="false" customHeight="false" outlineLevel="0" collapsed="false">
      <c r="A960" s="19"/>
      <c r="B960" s="15"/>
      <c r="C960" s="20"/>
      <c r="D960" s="21" t="str">
        <f aca="false">IF(B960="","",IF(E960&lt;&gt;"",E960,H960))</f>
        <v/>
      </c>
      <c r="E960" s="15"/>
      <c r="F960" s="21" t="str">
        <f aca="false">IF(D960="","",IF(COUNTIF(Settings!$A$6:$A$13,D960)&gt;0,"Income",IF(COUNTIF(Settings!$A$32:$A$34,D960)&gt;0,"Saving","Spending")))</f>
        <v/>
      </c>
      <c r="G960" s="15"/>
      <c r="H960" s="22" t="str">
        <f aca="false">IF(B960="","",IF(OR(I960=0,INDEX(Settings!$F$6:$F$65,MAX(I960,1))=""),"Uncategorised",INDEX(Settings!$F$6:$F$65,I960)))</f>
        <v/>
      </c>
      <c r="I960" s="22" t="str">
        <f aca="false">IF(B960="","",SUMPRODUCT(MAX((Settings!$E$6:$E$65&lt;&gt;"")*ISNUMBER(SEARCH(Settings!$E$6:$E$65,B960))*(ROW(Settings!$E$6:$E$65)-5))))</f>
        <v/>
      </c>
    </row>
    <row r="961" customFormat="false" ht="15" hidden="false" customHeight="false" outlineLevel="0" collapsed="false">
      <c r="A961" s="19"/>
      <c r="B961" s="15"/>
      <c r="C961" s="20"/>
      <c r="D961" s="21" t="str">
        <f aca="false">IF(B961="","",IF(E961&lt;&gt;"",E961,H961))</f>
        <v/>
      </c>
      <c r="E961" s="15"/>
      <c r="F961" s="21" t="str">
        <f aca="false">IF(D961="","",IF(COUNTIF(Settings!$A$6:$A$13,D961)&gt;0,"Income",IF(COUNTIF(Settings!$A$32:$A$34,D961)&gt;0,"Saving","Spending")))</f>
        <v/>
      </c>
      <c r="G961" s="15"/>
      <c r="H961" s="22" t="str">
        <f aca="false">IF(B961="","",IF(OR(I961=0,INDEX(Settings!$F$6:$F$65,MAX(I961,1))=""),"Uncategorised",INDEX(Settings!$F$6:$F$65,I961)))</f>
        <v/>
      </c>
      <c r="I961" s="22" t="str">
        <f aca="false">IF(B961="","",SUMPRODUCT(MAX((Settings!$E$6:$E$65&lt;&gt;"")*ISNUMBER(SEARCH(Settings!$E$6:$E$65,B961))*(ROW(Settings!$E$6:$E$65)-5))))</f>
        <v/>
      </c>
    </row>
    <row r="962" customFormat="false" ht="15" hidden="false" customHeight="false" outlineLevel="0" collapsed="false">
      <c r="A962" s="19"/>
      <c r="B962" s="15"/>
      <c r="C962" s="20"/>
      <c r="D962" s="21" t="str">
        <f aca="false">IF(B962="","",IF(E962&lt;&gt;"",E962,H962))</f>
        <v/>
      </c>
      <c r="E962" s="15"/>
      <c r="F962" s="21" t="str">
        <f aca="false">IF(D962="","",IF(COUNTIF(Settings!$A$6:$A$13,D962)&gt;0,"Income",IF(COUNTIF(Settings!$A$32:$A$34,D962)&gt;0,"Saving","Spending")))</f>
        <v/>
      </c>
      <c r="G962" s="15"/>
      <c r="H962" s="22" t="str">
        <f aca="false">IF(B962="","",IF(OR(I962=0,INDEX(Settings!$F$6:$F$65,MAX(I962,1))=""),"Uncategorised",INDEX(Settings!$F$6:$F$65,I962)))</f>
        <v/>
      </c>
      <c r="I962" s="22" t="str">
        <f aca="false">IF(B962="","",SUMPRODUCT(MAX((Settings!$E$6:$E$65&lt;&gt;"")*ISNUMBER(SEARCH(Settings!$E$6:$E$65,B962))*(ROW(Settings!$E$6:$E$65)-5))))</f>
        <v/>
      </c>
    </row>
    <row r="963" customFormat="false" ht="15" hidden="false" customHeight="false" outlineLevel="0" collapsed="false">
      <c r="A963" s="19"/>
      <c r="B963" s="15"/>
      <c r="C963" s="20"/>
      <c r="D963" s="21" t="str">
        <f aca="false">IF(B963="","",IF(E963&lt;&gt;"",E963,H963))</f>
        <v/>
      </c>
      <c r="E963" s="15"/>
      <c r="F963" s="21" t="str">
        <f aca="false">IF(D963="","",IF(COUNTIF(Settings!$A$6:$A$13,D963)&gt;0,"Income",IF(COUNTIF(Settings!$A$32:$A$34,D963)&gt;0,"Saving","Spending")))</f>
        <v/>
      </c>
      <c r="G963" s="15"/>
      <c r="H963" s="22" t="str">
        <f aca="false">IF(B963="","",IF(OR(I963=0,INDEX(Settings!$F$6:$F$65,MAX(I963,1))=""),"Uncategorised",INDEX(Settings!$F$6:$F$65,I963)))</f>
        <v/>
      </c>
      <c r="I963" s="22" t="str">
        <f aca="false">IF(B963="","",SUMPRODUCT(MAX((Settings!$E$6:$E$65&lt;&gt;"")*ISNUMBER(SEARCH(Settings!$E$6:$E$65,B963))*(ROW(Settings!$E$6:$E$65)-5))))</f>
        <v/>
      </c>
    </row>
    <row r="964" customFormat="false" ht="15" hidden="false" customHeight="false" outlineLevel="0" collapsed="false">
      <c r="A964" s="19"/>
      <c r="B964" s="15"/>
      <c r="C964" s="20"/>
      <c r="D964" s="21" t="str">
        <f aca="false">IF(B964="","",IF(E964&lt;&gt;"",E964,H964))</f>
        <v/>
      </c>
      <c r="E964" s="15"/>
      <c r="F964" s="21" t="str">
        <f aca="false">IF(D964="","",IF(COUNTIF(Settings!$A$6:$A$13,D964)&gt;0,"Income",IF(COUNTIF(Settings!$A$32:$A$34,D964)&gt;0,"Saving","Spending")))</f>
        <v/>
      </c>
      <c r="G964" s="15"/>
      <c r="H964" s="22" t="str">
        <f aca="false">IF(B964="","",IF(OR(I964=0,INDEX(Settings!$F$6:$F$65,MAX(I964,1))=""),"Uncategorised",INDEX(Settings!$F$6:$F$65,I964)))</f>
        <v/>
      </c>
      <c r="I964" s="22" t="str">
        <f aca="false">IF(B964="","",SUMPRODUCT(MAX((Settings!$E$6:$E$65&lt;&gt;"")*ISNUMBER(SEARCH(Settings!$E$6:$E$65,B964))*(ROW(Settings!$E$6:$E$65)-5))))</f>
        <v/>
      </c>
    </row>
    <row r="965" customFormat="false" ht="15" hidden="false" customHeight="false" outlineLevel="0" collapsed="false">
      <c r="A965" s="19"/>
      <c r="B965" s="15"/>
      <c r="C965" s="20"/>
      <c r="D965" s="21" t="str">
        <f aca="false">IF(B965="","",IF(E965&lt;&gt;"",E965,H965))</f>
        <v/>
      </c>
      <c r="E965" s="15"/>
      <c r="F965" s="21" t="str">
        <f aca="false">IF(D965="","",IF(COUNTIF(Settings!$A$6:$A$13,D965)&gt;0,"Income",IF(COUNTIF(Settings!$A$32:$A$34,D965)&gt;0,"Saving","Spending")))</f>
        <v/>
      </c>
      <c r="G965" s="15"/>
      <c r="H965" s="22" t="str">
        <f aca="false">IF(B965="","",IF(OR(I965=0,INDEX(Settings!$F$6:$F$65,MAX(I965,1))=""),"Uncategorised",INDEX(Settings!$F$6:$F$65,I965)))</f>
        <v/>
      </c>
      <c r="I965" s="22" t="str">
        <f aca="false">IF(B965="","",SUMPRODUCT(MAX((Settings!$E$6:$E$65&lt;&gt;"")*ISNUMBER(SEARCH(Settings!$E$6:$E$65,B965))*(ROW(Settings!$E$6:$E$65)-5))))</f>
        <v/>
      </c>
    </row>
    <row r="966" customFormat="false" ht="15" hidden="false" customHeight="false" outlineLevel="0" collapsed="false">
      <c r="A966" s="19"/>
      <c r="B966" s="15"/>
      <c r="C966" s="20"/>
      <c r="D966" s="21" t="str">
        <f aca="false">IF(B966="","",IF(E966&lt;&gt;"",E966,H966))</f>
        <v/>
      </c>
      <c r="E966" s="15"/>
      <c r="F966" s="21" t="str">
        <f aca="false">IF(D966="","",IF(COUNTIF(Settings!$A$6:$A$13,D966)&gt;0,"Income",IF(COUNTIF(Settings!$A$32:$A$34,D966)&gt;0,"Saving","Spending")))</f>
        <v/>
      </c>
      <c r="G966" s="15"/>
      <c r="H966" s="22" t="str">
        <f aca="false">IF(B966="","",IF(OR(I966=0,INDEX(Settings!$F$6:$F$65,MAX(I966,1))=""),"Uncategorised",INDEX(Settings!$F$6:$F$65,I966)))</f>
        <v/>
      </c>
      <c r="I966" s="22" t="str">
        <f aca="false">IF(B966="","",SUMPRODUCT(MAX((Settings!$E$6:$E$65&lt;&gt;"")*ISNUMBER(SEARCH(Settings!$E$6:$E$65,B966))*(ROW(Settings!$E$6:$E$65)-5))))</f>
        <v/>
      </c>
    </row>
    <row r="967" customFormat="false" ht="15" hidden="false" customHeight="false" outlineLevel="0" collapsed="false">
      <c r="A967" s="19"/>
      <c r="B967" s="15"/>
      <c r="C967" s="20"/>
      <c r="D967" s="21" t="str">
        <f aca="false">IF(B967="","",IF(E967&lt;&gt;"",E967,H967))</f>
        <v/>
      </c>
      <c r="E967" s="15"/>
      <c r="F967" s="21" t="str">
        <f aca="false">IF(D967="","",IF(COUNTIF(Settings!$A$6:$A$13,D967)&gt;0,"Income",IF(COUNTIF(Settings!$A$32:$A$34,D967)&gt;0,"Saving","Spending")))</f>
        <v/>
      </c>
      <c r="G967" s="15"/>
      <c r="H967" s="22" t="str">
        <f aca="false">IF(B967="","",IF(OR(I967=0,INDEX(Settings!$F$6:$F$65,MAX(I967,1))=""),"Uncategorised",INDEX(Settings!$F$6:$F$65,I967)))</f>
        <v/>
      </c>
      <c r="I967" s="22" t="str">
        <f aca="false">IF(B967="","",SUMPRODUCT(MAX((Settings!$E$6:$E$65&lt;&gt;"")*ISNUMBER(SEARCH(Settings!$E$6:$E$65,B967))*(ROW(Settings!$E$6:$E$65)-5))))</f>
        <v/>
      </c>
    </row>
    <row r="968" customFormat="false" ht="15" hidden="false" customHeight="false" outlineLevel="0" collapsed="false">
      <c r="A968" s="19"/>
      <c r="B968" s="15"/>
      <c r="C968" s="20"/>
      <c r="D968" s="21" t="str">
        <f aca="false">IF(B968="","",IF(E968&lt;&gt;"",E968,H968))</f>
        <v/>
      </c>
      <c r="E968" s="15"/>
      <c r="F968" s="21" t="str">
        <f aca="false">IF(D968="","",IF(COUNTIF(Settings!$A$6:$A$13,D968)&gt;0,"Income",IF(COUNTIF(Settings!$A$32:$A$34,D968)&gt;0,"Saving","Spending")))</f>
        <v/>
      </c>
      <c r="G968" s="15"/>
      <c r="H968" s="22" t="str">
        <f aca="false">IF(B968="","",IF(OR(I968=0,INDEX(Settings!$F$6:$F$65,MAX(I968,1))=""),"Uncategorised",INDEX(Settings!$F$6:$F$65,I968)))</f>
        <v/>
      </c>
      <c r="I968" s="22" t="str">
        <f aca="false">IF(B968="","",SUMPRODUCT(MAX((Settings!$E$6:$E$65&lt;&gt;"")*ISNUMBER(SEARCH(Settings!$E$6:$E$65,B968))*(ROW(Settings!$E$6:$E$65)-5))))</f>
        <v/>
      </c>
    </row>
    <row r="969" customFormat="false" ht="15" hidden="false" customHeight="false" outlineLevel="0" collapsed="false">
      <c r="A969" s="19"/>
      <c r="B969" s="15"/>
      <c r="C969" s="20"/>
      <c r="D969" s="21" t="str">
        <f aca="false">IF(B969="","",IF(E969&lt;&gt;"",E969,H969))</f>
        <v/>
      </c>
      <c r="E969" s="15"/>
      <c r="F969" s="21" t="str">
        <f aca="false">IF(D969="","",IF(COUNTIF(Settings!$A$6:$A$13,D969)&gt;0,"Income",IF(COUNTIF(Settings!$A$32:$A$34,D969)&gt;0,"Saving","Spending")))</f>
        <v/>
      </c>
      <c r="G969" s="15"/>
      <c r="H969" s="22" t="str">
        <f aca="false">IF(B969="","",IF(OR(I969=0,INDEX(Settings!$F$6:$F$65,MAX(I969,1))=""),"Uncategorised",INDEX(Settings!$F$6:$F$65,I969)))</f>
        <v/>
      </c>
      <c r="I969" s="22" t="str">
        <f aca="false">IF(B969="","",SUMPRODUCT(MAX((Settings!$E$6:$E$65&lt;&gt;"")*ISNUMBER(SEARCH(Settings!$E$6:$E$65,B969))*(ROW(Settings!$E$6:$E$65)-5))))</f>
        <v/>
      </c>
    </row>
    <row r="970" customFormat="false" ht="15" hidden="false" customHeight="false" outlineLevel="0" collapsed="false">
      <c r="A970" s="19"/>
      <c r="B970" s="15"/>
      <c r="C970" s="20"/>
      <c r="D970" s="21" t="str">
        <f aca="false">IF(B970="","",IF(E970&lt;&gt;"",E970,H970))</f>
        <v/>
      </c>
      <c r="E970" s="15"/>
      <c r="F970" s="21" t="str">
        <f aca="false">IF(D970="","",IF(COUNTIF(Settings!$A$6:$A$13,D970)&gt;0,"Income",IF(COUNTIF(Settings!$A$32:$A$34,D970)&gt;0,"Saving","Spending")))</f>
        <v/>
      </c>
      <c r="G970" s="15"/>
      <c r="H970" s="22" t="str">
        <f aca="false">IF(B970="","",IF(OR(I970=0,INDEX(Settings!$F$6:$F$65,MAX(I970,1))=""),"Uncategorised",INDEX(Settings!$F$6:$F$65,I970)))</f>
        <v/>
      </c>
      <c r="I970" s="22" t="str">
        <f aca="false">IF(B970="","",SUMPRODUCT(MAX((Settings!$E$6:$E$65&lt;&gt;"")*ISNUMBER(SEARCH(Settings!$E$6:$E$65,B970))*(ROW(Settings!$E$6:$E$65)-5))))</f>
        <v/>
      </c>
    </row>
    <row r="971" customFormat="false" ht="15" hidden="false" customHeight="false" outlineLevel="0" collapsed="false">
      <c r="A971" s="19"/>
      <c r="B971" s="15"/>
      <c r="C971" s="20"/>
      <c r="D971" s="21" t="str">
        <f aca="false">IF(B971="","",IF(E971&lt;&gt;"",E971,H971))</f>
        <v/>
      </c>
      <c r="E971" s="15"/>
      <c r="F971" s="21" t="str">
        <f aca="false">IF(D971="","",IF(COUNTIF(Settings!$A$6:$A$13,D971)&gt;0,"Income",IF(COUNTIF(Settings!$A$32:$A$34,D971)&gt;0,"Saving","Spending")))</f>
        <v/>
      </c>
      <c r="G971" s="15"/>
      <c r="H971" s="22" t="str">
        <f aca="false">IF(B971="","",IF(OR(I971=0,INDEX(Settings!$F$6:$F$65,MAX(I971,1))=""),"Uncategorised",INDEX(Settings!$F$6:$F$65,I971)))</f>
        <v/>
      </c>
      <c r="I971" s="22" t="str">
        <f aca="false">IF(B971="","",SUMPRODUCT(MAX((Settings!$E$6:$E$65&lt;&gt;"")*ISNUMBER(SEARCH(Settings!$E$6:$E$65,B971))*(ROW(Settings!$E$6:$E$65)-5))))</f>
        <v/>
      </c>
    </row>
    <row r="972" customFormat="false" ht="15" hidden="false" customHeight="false" outlineLevel="0" collapsed="false">
      <c r="A972" s="19"/>
      <c r="B972" s="15"/>
      <c r="C972" s="20"/>
      <c r="D972" s="21" t="str">
        <f aca="false">IF(B972="","",IF(E972&lt;&gt;"",E972,H972))</f>
        <v/>
      </c>
      <c r="E972" s="15"/>
      <c r="F972" s="21" t="str">
        <f aca="false">IF(D972="","",IF(COUNTIF(Settings!$A$6:$A$13,D972)&gt;0,"Income",IF(COUNTIF(Settings!$A$32:$A$34,D972)&gt;0,"Saving","Spending")))</f>
        <v/>
      </c>
      <c r="G972" s="15"/>
      <c r="H972" s="22" t="str">
        <f aca="false">IF(B972="","",IF(OR(I972=0,INDEX(Settings!$F$6:$F$65,MAX(I972,1))=""),"Uncategorised",INDEX(Settings!$F$6:$F$65,I972)))</f>
        <v/>
      </c>
      <c r="I972" s="22" t="str">
        <f aca="false">IF(B972="","",SUMPRODUCT(MAX((Settings!$E$6:$E$65&lt;&gt;"")*ISNUMBER(SEARCH(Settings!$E$6:$E$65,B972))*(ROW(Settings!$E$6:$E$65)-5))))</f>
        <v/>
      </c>
    </row>
    <row r="973" customFormat="false" ht="15" hidden="false" customHeight="false" outlineLevel="0" collapsed="false">
      <c r="A973" s="19"/>
      <c r="B973" s="15"/>
      <c r="C973" s="20"/>
      <c r="D973" s="21" t="str">
        <f aca="false">IF(B973="","",IF(E973&lt;&gt;"",E973,H973))</f>
        <v/>
      </c>
      <c r="E973" s="15"/>
      <c r="F973" s="21" t="str">
        <f aca="false">IF(D973="","",IF(COUNTIF(Settings!$A$6:$A$13,D973)&gt;0,"Income",IF(COUNTIF(Settings!$A$32:$A$34,D973)&gt;0,"Saving","Spending")))</f>
        <v/>
      </c>
      <c r="G973" s="15"/>
      <c r="H973" s="22" t="str">
        <f aca="false">IF(B973="","",IF(OR(I973=0,INDEX(Settings!$F$6:$F$65,MAX(I973,1))=""),"Uncategorised",INDEX(Settings!$F$6:$F$65,I973)))</f>
        <v/>
      </c>
      <c r="I973" s="22" t="str">
        <f aca="false">IF(B973="","",SUMPRODUCT(MAX((Settings!$E$6:$E$65&lt;&gt;"")*ISNUMBER(SEARCH(Settings!$E$6:$E$65,B973))*(ROW(Settings!$E$6:$E$65)-5))))</f>
        <v/>
      </c>
    </row>
    <row r="974" customFormat="false" ht="15" hidden="false" customHeight="false" outlineLevel="0" collapsed="false">
      <c r="A974" s="19"/>
      <c r="B974" s="15"/>
      <c r="C974" s="20"/>
      <c r="D974" s="21" t="str">
        <f aca="false">IF(B974="","",IF(E974&lt;&gt;"",E974,H974))</f>
        <v/>
      </c>
      <c r="E974" s="15"/>
      <c r="F974" s="21" t="str">
        <f aca="false">IF(D974="","",IF(COUNTIF(Settings!$A$6:$A$13,D974)&gt;0,"Income",IF(COUNTIF(Settings!$A$32:$A$34,D974)&gt;0,"Saving","Spending")))</f>
        <v/>
      </c>
      <c r="G974" s="15"/>
      <c r="H974" s="22" t="str">
        <f aca="false">IF(B974="","",IF(OR(I974=0,INDEX(Settings!$F$6:$F$65,MAX(I974,1))=""),"Uncategorised",INDEX(Settings!$F$6:$F$65,I974)))</f>
        <v/>
      </c>
      <c r="I974" s="22" t="str">
        <f aca="false">IF(B974="","",SUMPRODUCT(MAX((Settings!$E$6:$E$65&lt;&gt;"")*ISNUMBER(SEARCH(Settings!$E$6:$E$65,B974))*(ROW(Settings!$E$6:$E$65)-5))))</f>
        <v/>
      </c>
    </row>
    <row r="975" customFormat="false" ht="15" hidden="false" customHeight="false" outlineLevel="0" collapsed="false">
      <c r="A975" s="19"/>
      <c r="B975" s="15"/>
      <c r="C975" s="20"/>
      <c r="D975" s="21" t="str">
        <f aca="false">IF(B975="","",IF(E975&lt;&gt;"",E975,H975))</f>
        <v/>
      </c>
      <c r="E975" s="15"/>
      <c r="F975" s="21" t="str">
        <f aca="false">IF(D975="","",IF(COUNTIF(Settings!$A$6:$A$13,D975)&gt;0,"Income",IF(COUNTIF(Settings!$A$32:$A$34,D975)&gt;0,"Saving","Spending")))</f>
        <v/>
      </c>
      <c r="G975" s="15"/>
      <c r="H975" s="22" t="str">
        <f aca="false">IF(B975="","",IF(OR(I975=0,INDEX(Settings!$F$6:$F$65,MAX(I975,1))=""),"Uncategorised",INDEX(Settings!$F$6:$F$65,I975)))</f>
        <v/>
      </c>
      <c r="I975" s="22" t="str">
        <f aca="false">IF(B975="","",SUMPRODUCT(MAX((Settings!$E$6:$E$65&lt;&gt;"")*ISNUMBER(SEARCH(Settings!$E$6:$E$65,B975))*(ROW(Settings!$E$6:$E$65)-5))))</f>
        <v/>
      </c>
    </row>
    <row r="976" customFormat="false" ht="15" hidden="false" customHeight="false" outlineLevel="0" collapsed="false">
      <c r="A976" s="19"/>
      <c r="B976" s="15"/>
      <c r="C976" s="20"/>
      <c r="D976" s="21" t="str">
        <f aca="false">IF(B976="","",IF(E976&lt;&gt;"",E976,H976))</f>
        <v/>
      </c>
      <c r="E976" s="15"/>
      <c r="F976" s="21" t="str">
        <f aca="false">IF(D976="","",IF(COUNTIF(Settings!$A$6:$A$13,D976)&gt;0,"Income",IF(COUNTIF(Settings!$A$32:$A$34,D976)&gt;0,"Saving","Spending")))</f>
        <v/>
      </c>
      <c r="G976" s="15"/>
      <c r="H976" s="22" t="str">
        <f aca="false">IF(B976="","",IF(OR(I976=0,INDEX(Settings!$F$6:$F$65,MAX(I976,1))=""),"Uncategorised",INDEX(Settings!$F$6:$F$65,I976)))</f>
        <v/>
      </c>
      <c r="I976" s="22" t="str">
        <f aca="false">IF(B976="","",SUMPRODUCT(MAX((Settings!$E$6:$E$65&lt;&gt;"")*ISNUMBER(SEARCH(Settings!$E$6:$E$65,B976))*(ROW(Settings!$E$6:$E$65)-5))))</f>
        <v/>
      </c>
    </row>
    <row r="977" customFormat="false" ht="15" hidden="false" customHeight="false" outlineLevel="0" collapsed="false">
      <c r="A977" s="19"/>
      <c r="B977" s="15"/>
      <c r="C977" s="20"/>
      <c r="D977" s="21" t="str">
        <f aca="false">IF(B977="","",IF(E977&lt;&gt;"",E977,H977))</f>
        <v/>
      </c>
      <c r="E977" s="15"/>
      <c r="F977" s="21" t="str">
        <f aca="false">IF(D977="","",IF(COUNTIF(Settings!$A$6:$A$13,D977)&gt;0,"Income",IF(COUNTIF(Settings!$A$32:$A$34,D977)&gt;0,"Saving","Spending")))</f>
        <v/>
      </c>
      <c r="G977" s="15"/>
      <c r="H977" s="22" t="str">
        <f aca="false">IF(B977="","",IF(OR(I977=0,INDEX(Settings!$F$6:$F$65,MAX(I977,1))=""),"Uncategorised",INDEX(Settings!$F$6:$F$65,I977)))</f>
        <v/>
      </c>
      <c r="I977" s="22" t="str">
        <f aca="false">IF(B977="","",SUMPRODUCT(MAX((Settings!$E$6:$E$65&lt;&gt;"")*ISNUMBER(SEARCH(Settings!$E$6:$E$65,B977))*(ROW(Settings!$E$6:$E$65)-5))))</f>
        <v/>
      </c>
    </row>
    <row r="978" customFormat="false" ht="15" hidden="false" customHeight="false" outlineLevel="0" collapsed="false">
      <c r="A978" s="19"/>
      <c r="B978" s="15"/>
      <c r="C978" s="20"/>
      <c r="D978" s="21" t="str">
        <f aca="false">IF(B978="","",IF(E978&lt;&gt;"",E978,H978))</f>
        <v/>
      </c>
      <c r="E978" s="15"/>
      <c r="F978" s="21" t="str">
        <f aca="false">IF(D978="","",IF(COUNTIF(Settings!$A$6:$A$13,D978)&gt;0,"Income",IF(COUNTIF(Settings!$A$32:$A$34,D978)&gt;0,"Saving","Spending")))</f>
        <v/>
      </c>
      <c r="G978" s="15"/>
      <c r="H978" s="22" t="str">
        <f aca="false">IF(B978="","",IF(OR(I978=0,INDEX(Settings!$F$6:$F$65,MAX(I978,1))=""),"Uncategorised",INDEX(Settings!$F$6:$F$65,I978)))</f>
        <v/>
      </c>
      <c r="I978" s="22" t="str">
        <f aca="false">IF(B978="","",SUMPRODUCT(MAX((Settings!$E$6:$E$65&lt;&gt;"")*ISNUMBER(SEARCH(Settings!$E$6:$E$65,B978))*(ROW(Settings!$E$6:$E$65)-5))))</f>
        <v/>
      </c>
    </row>
    <row r="979" customFormat="false" ht="15" hidden="false" customHeight="false" outlineLevel="0" collapsed="false">
      <c r="A979" s="19"/>
      <c r="B979" s="15"/>
      <c r="C979" s="20"/>
      <c r="D979" s="21" t="str">
        <f aca="false">IF(B979="","",IF(E979&lt;&gt;"",E979,H979))</f>
        <v/>
      </c>
      <c r="E979" s="15"/>
      <c r="F979" s="21" t="str">
        <f aca="false">IF(D979="","",IF(COUNTIF(Settings!$A$6:$A$13,D979)&gt;0,"Income",IF(COUNTIF(Settings!$A$32:$A$34,D979)&gt;0,"Saving","Spending")))</f>
        <v/>
      </c>
      <c r="G979" s="15"/>
      <c r="H979" s="22" t="str">
        <f aca="false">IF(B979="","",IF(OR(I979=0,INDEX(Settings!$F$6:$F$65,MAX(I979,1))=""),"Uncategorised",INDEX(Settings!$F$6:$F$65,I979)))</f>
        <v/>
      </c>
      <c r="I979" s="22" t="str">
        <f aca="false">IF(B979="","",SUMPRODUCT(MAX((Settings!$E$6:$E$65&lt;&gt;"")*ISNUMBER(SEARCH(Settings!$E$6:$E$65,B979))*(ROW(Settings!$E$6:$E$65)-5))))</f>
        <v/>
      </c>
    </row>
    <row r="980" customFormat="false" ht="15" hidden="false" customHeight="false" outlineLevel="0" collapsed="false">
      <c r="A980" s="19"/>
      <c r="B980" s="15"/>
      <c r="C980" s="20"/>
      <c r="D980" s="21" t="str">
        <f aca="false">IF(B980="","",IF(E980&lt;&gt;"",E980,H980))</f>
        <v/>
      </c>
      <c r="E980" s="15"/>
      <c r="F980" s="21" t="str">
        <f aca="false">IF(D980="","",IF(COUNTIF(Settings!$A$6:$A$13,D980)&gt;0,"Income",IF(COUNTIF(Settings!$A$32:$A$34,D980)&gt;0,"Saving","Spending")))</f>
        <v/>
      </c>
      <c r="G980" s="15"/>
      <c r="H980" s="22" t="str">
        <f aca="false">IF(B980="","",IF(OR(I980=0,INDEX(Settings!$F$6:$F$65,MAX(I980,1))=""),"Uncategorised",INDEX(Settings!$F$6:$F$65,I980)))</f>
        <v/>
      </c>
      <c r="I980" s="22" t="str">
        <f aca="false">IF(B980="","",SUMPRODUCT(MAX((Settings!$E$6:$E$65&lt;&gt;"")*ISNUMBER(SEARCH(Settings!$E$6:$E$65,B980))*(ROW(Settings!$E$6:$E$65)-5))))</f>
        <v/>
      </c>
    </row>
    <row r="981" customFormat="false" ht="15" hidden="false" customHeight="false" outlineLevel="0" collapsed="false">
      <c r="A981" s="19"/>
      <c r="B981" s="15"/>
      <c r="C981" s="20"/>
      <c r="D981" s="21" t="str">
        <f aca="false">IF(B981="","",IF(E981&lt;&gt;"",E981,H981))</f>
        <v/>
      </c>
      <c r="E981" s="15"/>
      <c r="F981" s="21" t="str">
        <f aca="false">IF(D981="","",IF(COUNTIF(Settings!$A$6:$A$13,D981)&gt;0,"Income",IF(COUNTIF(Settings!$A$32:$A$34,D981)&gt;0,"Saving","Spending")))</f>
        <v/>
      </c>
      <c r="G981" s="15"/>
      <c r="H981" s="22" t="str">
        <f aca="false">IF(B981="","",IF(OR(I981=0,INDEX(Settings!$F$6:$F$65,MAX(I981,1))=""),"Uncategorised",INDEX(Settings!$F$6:$F$65,I981)))</f>
        <v/>
      </c>
      <c r="I981" s="22" t="str">
        <f aca="false">IF(B981="","",SUMPRODUCT(MAX((Settings!$E$6:$E$65&lt;&gt;"")*ISNUMBER(SEARCH(Settings!$E$6:$E$65,B981))*(ROW(Settings!$E$6:$E$65)-5))))</f>
        <v/>
      </c>
    </row>
    <row r="982" customFormat="false" ht="15" hidden="false" customHeight="false" outlineLevel="0" collapsed="false">
      <c r="A982" s="19"/>
      <c r="B982" s="15"/>
      <c r="C982" s="20"/>
      <c r="D982" s="21" t="str">
        <f aca="false">IF(B982="","",IF(E982&lt;&gt;"",E982,H982))</f>
        <v/>
      </c>
      <c r="E982" s="15"/>
      <c r="F982" s="21" t="str">
        <f aca="false">IF(D982="","",IF(COUNTIF(Settings!$A$6:$A$13,D982)&gt;0,"Income",IF(COUNTIF(Settings!$A$32:$A$34,D982)&gt;0,"Saving","Spending")))</f>
        <v/>
      </c>
      <c r="G982" s="15"/>
      <c r="H982" s="22" t="str">
        <f aca="false">IF(B982="","",IF(OR(I982=0,INDEX(Settings!$F$6:$F$65,MAX(I982,1))=""),"Uncategorised",INDEX(Settings!$F$6:$F$65,I982)))</f>
        <v/>
      </c>
      <c r="I982" s="22" t="str">
        <f aca="false">IF(B982="","",SUMPRODUCT(MAX((Settings!$E$6:$E$65&lt;&gt;"")*ISNUMBER(SEARCH(Settings!$E$6:$E$65,B982))*(ROW(Settings!$E$6:$E$65)-5))))</f>
        <v/>
      </c>
    </row>
    <row r="983" customFormat="false" ht="15" hidden="false" customHeight="false" outlineLevel="0" collapsed="false">
      <c r="A983" s="19"/>
      <c r="B983" s="15"/>
      <c r="C983" s="20"/>
      <c r="D983" s="21" t="str">
        <f aca="false">IF(B983="","",IF(E983&lt;&gt;"",E983,H983))</f>
        <v/>
      </c>
      <c r="E983" s="15"/>
      <c r="F983" s="21" t="str">
        <f aca="false">IF(D983="","",IF(COUNTIF(Settings!$A$6:$A$13,D983)&gt;0,"Income",IF(COUNTIF(Settings!$A$32:$A$34,D983)&gt;0,"Saving","Spending")))</f>
        <v/>
      </c>
      <c r="G983" s="15"/>
      <c r="H983" s="22" t="str">
        <f aca="false">IF(B983="","",IF(OR(I983=0,INDEX(Settings!$F$6:$F$65,MAX(I983,1))=""),"Uncategorised",INDEX(Settings!$F$6:$F$65,I983)))</f>
        <v/>
      </c>
      <c r="I983" s="22" t="str">
        <f aca="false">IF(B983="","",SUMPRODUCT(MAX((Settings!$E$6:$E$65&lt;&gt;"")*ISNUMBER(SEARCH(Settings!$E$6:$E$65,B983))*(ROW(Settings!$E$6:$E$65)-5))))</f>
        <v/>
      </c>
    </row>
    <row r="984" customFormat="false" ht="15" hidden="false" customHeight="false" outlineLevel="0" collapsed="false">
      <c r="A984" s="19"/>
      <c r="B984" s="15"/>
      <c r="C984" s="20"/>
      <c r="D984" s="21" t="str">
        <f aca="false">IF(B984="","",IF(E984&lt;&gt;"",E984,H984))</f>
        <v/>
      </c>
      <c r="E984" s="15"/>
      <c r="F984" s="21" t="str">
        <f aca="false">IF(D984="","",IF(COUNTIF(Settings!$A$6:$A$13,D984)&gt;0,"Income",IF(COUNTIF(Settings!$A$32:$A$34,D984)&gt;0,"Saving","Spending")))</f>
        <v/>
      </c>
      <c r="G984" s="15"/>
      <c r="H984" s="22" t="str">
        <f aca="false">IF(B984="","",IF(OR(I984=0,INDEX(Settings!$F$6:$F$65,MAX(I984,1))=""),"Uncategorised",INDEX(Settings!$F$6:$F$65,I984)))</f>
        <v/>
      </c>
      <c r="I984" s="22" t="str">
        <f aca="false">IF(B984="","",SUMPRODUCT(MAX((Settings!$E$6:$E$65&lt;&gt;"")*ISNUMBER(SEARCH(Settings!$E$6:$E$65,B984))*(ROW(Settings!$E$6:$E$65)-5))))</f>
        <v/>
      </c>
    </row>
    <row r="985" customFormat="false" ht="15" hidden="false" customHeight="false" outlineLevel="0" collapsed="false">
      <c r="A985" s="19"/>
      <c r="B985" s="15"/>
      <c r="C985" s="20"/>
      <c r="D985" s="21" t="str">
        <f aca="false">IF(B985="","",IF(E985&lt;&gt;"",E985,H985))</f>
        <v/>
      </c>
      <c r="E985" s="15"/>
      <c r="F985" s="21" t="str">
        <f aca="false">IF(D985="","",IF(COUNTIF(Settings!$A$6:$A$13,D985)&gt;0,"Income",IF(COUNTIF(Settings!$A$32:$A$34,D985)&gt;0,"Saving","Spending")))</f>
        <v/>
      </c>
      <c r="G985" s="15"/>
      <c r="H985" s="22" t="str">
        <f aca="false">IF(B985="","",IF(OR(I985=0,INDEX(Settings!$F$6:$F$65,MAX(I985,1))=""),"Uncategorised",INDEX(Settings!$F$6:$F$65,I985)))</f>
        <v/>
      </c>
      <c r="I985" s="22" t="str">
        <f aca="false">IF(B985="","",SUMPRODUCT(MAX((Settings!$E$6:$E$65&lt;&gt;"")*ISNUMBER(SEARCH(Settings!$E$6:$E$65,B985))*(ROW(Settings!$E$6:$E$65)-5))))</f>
        <v/>
      </c>
    </row>
    <row r="986" customFormat="false" ht="15" hidden="false" customHeight="false" outlineLevel="0" collapsed="false">
      <c r="A986" s="19"/>
      <c r="B986" s="15"/>
      <c r="C986" s="20"/>
      <c r="D986" s="21" t="str">
        <f aca="false">IF(B986="","",IF(E986&lt;&gt;"",E986,H986))</f>
        <v/>
      </c>
      <c r="E986" s="15"/>
      <c r="F986" s="21" t="str">
        <f aca="false">IF(D986="","",IF(COUNTIF(Settings!$A$6:$A$13,D986)&gt;0,"Income",IF(COUNTIF(Settings!$A$32:$A$34,D986)&gt;0,"Saving","Spending")))</f>
        <v/>
      </c>
      <c r="G986" s="15"/>
      <c r="H986" s="22" t="str">
        <f aca="false">IF(B986="","",IF(OR(I986=0,INDEX(Settings!$F$6:$F$65,MAX(I986,1))=""),"Uncategorised",INDEX(Settings!$F$6:$F$65,I986)))</f>
        <v/>
      </c>
      <c r="I986" s="22" t="str">
        <f aca="false">IF(B986="","",SUMPRODUCT(MAX((Settings!$E$6:$E$65&lt;&gt;"")*ISNUMBER(SEARCH(Settings!$E$6:$E$65,B986))*(ROW(Settings!$E$6:$E$65)-5))))</f>
        <v/>
      </c>
    </row>
    <row r="987" customFormat="false" ht="15" hidden="false" customHeight="false" outlineLevel="0" collapsed="false">
      <c r="A987" s="19"/>
      <c r="B987" s="15"/>
      <c r="C987" s="20"/>
      <c r="D987" s="21" t="str">
        <f aca="false">IF(B987="","",IF(E987&lt;&gt;"",E987,H987))</f>
        <v/>
      </c>
      <c r="E987" s="15"/>
      <c r="F987" s="21" t="str">
        <f aca="false">IF(D987="","",IF(COUNTIF(Settings!$A$6:$A$13,D987)&gt;0,"Income",IF(COUNTIF(Settings!$A$32:$A$34,D987)&gt;0,"Saving","Spending")))</f>
        <v/>
      </c>
      <c r="G987" s="15"/>
      <c r="H987" s="22" t="str">
        <f aca="false">IF(B987="","",IF(OR(I987=0,INDEX(Settings!$F$6:$F$65,MAX(I987,1))=""),"Uncategorised",INDEX(Settings!$F$6:$F$65,I987)))</f>
        <v/>
      </c>
      <c r="I987" s="22" t="str">
        <f aca="false">IF(B987="","",SUMPRODUCT(MAX((Settings!$E$6:$E$65&lt;&gt;"")*ISNUMBER(SEARCH(Settings!$E$6:$E$65,B987))*(ROW(Settings!$E$6:$E$65)-5))))</f>
        <v/>
      </c>
    </row>
    <row r="988" customFormat="false" ht="15" hidden="false" customHeight="false" outlineLevel="0" collapsed="false">
      <c r="A988" s="19"/>
      <c r="B988" s="15"/>
      <c r="C988" s="20"/>
      <c r="D988" s="21" t="str">
        <f aca="false">IF(B988="","",IF(E988&lt;&gt;"",E988,H988))</f>
        <v/>
      </c>
      <c r="E988" s="15"/>
      <c r="F988" s="21" t="str">
        <f aca="false">IF(D988="","",IF(COUNTIF(Settings!$A$6:$A$13,D988)&gt;0,"Income",IF(COUNTIF(Settings!$A$32:$A$34,D988)&gt;0,"Saving","Spending")))</f>
        <v/>
      </c>
      <c r="G988" s="15"/>
      <c r="H988" s="22" t="str">
        <f aca="false">IF(B988="","",IF(OR(I988=0,INDEX(Settings!$F$6:$F$65,MAX(I988,1))=""),"Uncategorised",INDEX(Settings!$F$6:$F$65,I988)))</f>
        <v/>
      </c>
      <c r="I988" s="22" t="str">
        <f aca="false">IF(B988="","",SUMPRODUCT(MAX((Settings!$E$6:$E$65&lt;&gt;"")*ISNUMBER(SEARCH(Settings!$E$6:$E$65,B988))*(ROW(Settings!$E$6:$E$65)-5))))</f>
        <v/>
      </c>
    </row>
    <row r="989" customFormat="false" ht="15" hidden="false" customHeight="false" outlineLevel="0" collapsed="false">
      <c r="A989" s="19"/>
      <c r="B989" s="15"/>
      <c r="C989" s="20"/>
      <c r="D989" s="21" t="str">
        <f aca="false">IF(B989="","",IF(E989&lt;&gt;"",E989,H989))</f>
        <v/>
      </c>
      <c r="E989" s="15"/>
      <c r="F989" s="21" t="str">
        <f aca="false">IF(D989="","",IF(COUNTIF(Settings!$A$6:$A$13,D989)&gt;0,"Income",IF(COUNTIF(Settings!$A$32:$A$34,D989)&gt;0,"Saving","Spending")))</f>
        <v/>
      </c>
      <c r="G989" s="15"/>
      <c r="H989" s="22" t="str">
        <f aca="false">IF(B989="","",IF(OR(I989=0,INDEX(Settings!$F$6:$F$65,MAX(I989,1))=""),"Uncategorised",INDEX(Settings!$F$6:$F$65,I989)))</f>
        <v/>
      </c>
      <c r="I989" s="22" t="str">
        <f aca="false">IF(B989="","",SUMPRODUCT(MAX((Settings!$E$6:$E$65&lt;&gt;"")*ISNUMBER(SEARCH(Settings!$E$6:$E$65,B989))*(ROW(Settings!$E$6:$E$65)-5))))</f>
        <v/>
      </c>
    </row>
    <row r="990" customFormat="false" ht="15" hidden="false" customHeight="false" outlineLevel="0" collapsed="false">
      <c r="A990" s="19"/>
      <c r="B990" s="15"/>
      <c r="C990" s="20"/>
      <c r="D990" s="21" t="str">
        <f aca="false">IF(B990="","",IF(E990&lt;&gt;"",E990,H990))</f>
        <v/>
      </c>
      <c r="E990" s="15"/>
      <c r="F990" s="21" t="str">
        <f aca="false">IF(D990="","",IF(COUNTIF(Settings!$A$6:$A$13,D990)&gt;0,"Income",IF(COUNTIF(Settings!$A$32:$A$34,D990)&gt;0,"Saving","Spending")))</f>
        <v/>
      </c>
      <c r="G990" s="15"/>
      <c r="H990" s="22" t="str">
        <f aca="false">IF(B990="","",IF(OR(I990=0,INDEX(Settings!$F$6:$F$65,MAX(I990,1))=""),"Uncategorised",INDEX(Settings!$F$6:$F$65,I990)))</f>
        <v/>
      </c>
      <c r="I990" s="22" t="str">
        <f aca="false">IF(B990="","",SUMPRODUCT(MAX((Settings!$E$6:$E$65&lt;&gt;"")*ISNUMBER(SEARCH(Settings!$E$6:$E$65,B990))*(ROW(Settings!$E$6:$E$65)-5))))</f>
        <v/>
      </c>
    </row>
    <row r="991" customFormat="false" ht="15" hidden="false" customHeight="false" outlineLevel="0" collapsed="false">
      <c r="A991" s="19"/>
      <c r="B991" s="15"/>
      <c r="C991" s="20"/>
      <c r="D991" s="21" t="str">
        <f aca="false">IF(B991="","",IF(E991&lt;&gt;"",E991,H991))</f>
        <v/>
      </c>
      <c r="E991" s="15"/>
      <c r="F991" s="21" t="str">
        <f aca="false">IF(D991="","",IF(COUNTIF(Settings!$A$6:$A$13,D991)&gt;0,"Income",IF(COUNTIF(Settings!$A$32:$A$34,D991)&gt;0,"Saving","Spending")))</f>
        <v/>
      </c>
      <c r="G991" s="15"/>
      <c r="H991" s="22" t="str">
        <f aca="false">IF(B991="","",IF(OR(I991=0,INDEX(Settings!$F$6:$F$65,MAX(I991,1))=""),"Uncategorised",INDEX(Settings!$F$6:$F$65,I991)))</f>
        <v/>
      </c>
      <c r="I991" s="22" t="str">
        <f aca="false">IF(B991="","",SUMPRODUCT(MAX((Settings!$E$6:$E$65&lt;&gt;"")*ISNUMBER(SEARCH(Settings!$E$6:$E$65,B991))*(ROW(Settings!$E$6:$E$65)-5))))</f>
        <v/>
      </c>
    </row>
    <row r="992" customFormat="false" ht="15" hidden="false" customHeight="false" outlineLevel="0" collapsed="false">
      <c r="A992" s="19"/>
      <c r="B992" s="15"/>
      <c r="C992" s="20"/>
      <c r="D992" s="21" t="str">
        <f aca="false">IF(B992="","",IF(E992&lt;&gt;"",E992,H992))</f>
        <v/>
      </c>
      <c r="E992" s="15"/>
      <c r="F992" s="21" t="str">
        <f aca="false">IF(D992="","",IF(COUNTIF(Settings!$A$6:$A$13,D992)&gt;0,"Income",IF(COUNTIF(Settings!$A$32:$A$34,D992)&gt;0,"Saving","Spending")))</f>
        <v/>
      </c>
      <c r="G992" s="15"/>
      <c r="H992" s="22" t="str">
        <f aca="false">IF(B992="","",IF(OR(I992=0,INDEX(Settings!$F$6:$F$65,MAX(I992,1))=""),"Uncategorised",INDEX(Settings!$F$6:$F$65,I992)))</f>
        <v/>
      </c>
      <c r="I992" s="22" t="str">
        <f aca="false">IF(B992="","",SUMPRODUCT(MAX((Settings!$E$6:$E$65&lt;&gt;"")*ISNUMBER(SEARCH(Settings!$E$6:$E$65,B992))*(ROW(Settings!$E$6:$E$65)-5))))</f>
        <v/>
      </c>
    </row>
    <row r="993" customFormat="false" ht="15" hidden="false" customHeight="false" outlineLevel="0" collapsed="false">
      <c r="A993" s="19"/>
      <c r="B993" s="15"/>
      <c r="C993" s="20"/>
      <c r="D993" s="21" t="str">
        <f aca="false">IF(B993="","",IF(E993&lt;&gt;"",E993,H993))</f>
        <v/>
      </c>
      <c r="E993" s="15"/>
      <c r="F993" s="21" t="str">
        <f aca="false">IF(D993="","",IF(COUNTIF(Settings!$A$6:$A$13,D993)&gt;0,"Income",IF(COUNTIF(Settings!$A$32:$A$34,D993)&gt;0,"Saving","Spending")))</f>
        <v/>
      </c>
      <c r="G993" s="15"/>
      <c r="H993" s="22" t="str">
        <f aca="false">IF(B993="","",IF(OR(I993=0,INDEX(Settings!$F$6:$F$65,MAX(I993,1))=""),"Uncategorised",INDEX(Settings!$F$6:$F$65,I993)))</f>
        <v/>
      </c>
      <c r="I993" s="22" t="str">
        <f aca="false">IF(B993="","",SUMPRODUCT(MAX((Settings!$E$6:$E$65&lt;&gt;"")*ISNUMBER(SEARCH(Settings!$E$6:$E$65,B993))*(ROW(Settings!$E$6:$E$65)-5))))</f>
        <v/>
      </c>
    </row>
    <row r="994" customFormat="false" ht="15" hidden="false" customHeight="false" outlineLevel="0" collapsed="false">
      <c r="A994" s="19"/>
      <c r="B994" s="15"/>
      <c r="C994" s="20"/>
      <c r="D994" s="21" t="str">
        <f aca="false">IF(B994="","",IF(E994&lt;&gt;"",E994,H994))</f>
        <v/>
      </c>
      <c r="E994" s="15"/>
      <c r="F994" s="21" t="str">
        <f aca="false">IF(D994="","",IF(COUNTIF(Settings!$A$6:$A$13,D994)&gt;0,"Income",IF(COUNTIF(Settings!$A$32:$A$34,D994)&gt;0,"Saving","Spending")))</f>
        <v/>
      </c>
      <c r="G994" s="15"/>
      <c r="H994" s="22" t="str">
        <f aca="false">IF(B994="","",IF(OR(I994=0,INDEX(Settings!$F$6:$F$65,MAX(I994,1))=""),"Uncategorised",INDEX(Settings!$F$6:$F$65,I994)))</f>
        <v/>
      </c>
      <c r="I994" s="22" t="str">
        <f aca="false">IF(B994="","",SUMPRODUCT(MAX((Settings!$E$6:$E$65&lt;&gt;"")*ISNUMBER(SEARCH(Settings!$E$6:$E$65,B994))*(ROW(Settings!$E$6:$E$65)-5))))</f>
        <v/>
      </c>
    </row>
    <row r="995" customFormat="false" ht="15" hidden="false" customHeight="false" outlineLevel="0" collapsed="false">
      <c r="A995" s="19"/>
      <c r="B995" s="15"/>
      <c r="C995" s="20"/>
      <c r="D995" s="21" t="str">
        <f aca="false">IF(B995="","",IF(E995&lt;&gt;"",E995,H995))</f>
        <v/>
      </c>
      <c r="E995" s="15"/>
      <c r="F995" s="21" t="str">
        <f aca="false">IF(D995="","",IF(COUNTIF(Settings!$A$6:$A$13,D995)&gt;0,"Income",IF(COUNTIF(Settings!$A$32:$A$34,D995)&gt;0,"Saving","Spending")))</f>
        <v/>
      </c>
      <c r="G995" s="15"/>
      <c r="H995" s="22" t="str">
        <f aca="false">IF(B995="","",IF(OR(I995=0,INDEX(Settings!$F$6:$F$65,MAX(I995,1))=""),"Uncategorised",INDEX(Settings!$F$6:$F$65,I995)))</f>
        <v/>
      </c>
      <c r="I995" s="22" t="str">
        <f aca="false">IF(B995="","",SUMPRODUCT(MAX((Settings!$E$6:$E$65&lt;&gt;"")*ISNUMBER(SEARCH(Settings!$E$6:$E$65,B995))*(ROW(Settings!$E$6:$E$65)-5))))</f>
        <v/>
      </c>
    </row>
    <row r="996" customFormat="false" ht="15" hidden="false" customHeight="false" outlineLevel="0" collapsed="false">
      <c r="A996" s="19"/>
      <c r="B996" s="15"/>
      <c r="C996" s="20"/>
      <c r="D996" s="21" t="str">
        <f aca="false">IF(B996="","",IF(E996&lt;&gt;"",E996,H996))</f>
        <v/>
      </c>
      <c r="E996" s="15"/>
      <c r="F996" s="21" t="str">
        <f aca="false">IF(D996="","",IF(COUNTIF(Settings!$A$6:$A$13,D996)&gt;0,"Income",IF(COUNTIF(Settings!$A$32:$A$34,D996)&gt;0,"Saving","Spending")))</f>
        <v/>
      </c>
      <c r="G996" s="15"/>
      <c r="H996" s="22" t="str">
        <f aca="false">IF(B996="","",IF(OR(I996=0,INDEX(Settings!$F$6:$F$65,MAX(I996,1))=""),"Uncategorised",INDEX(Settings!$F$6:$F$65,I996)))</f>
        <v/>
      </c>
      <c r="I996" s="22" t="str">
        <f aca="false">IF(B996="","",SUMPRODUCT(MAX((Settings!$E$6:$E$65&lt;&gt;"")*ISNUMBER(SEARCH(Settings!$E$6:$E$65,B996))*(ROW(Settings!$E$6:$E$65)-5))))</f>
        <v/>
      </c>
    </row>
    <row r="997" customFormat="false" ht="15" hidden="false" customHeight="false" outlineLevel="0" collapsed="false">
      <c r="A997" s="19"/>
      <c r="B997" s="15"/>
      <c r="C997" s="20"/>
      <c r="D997" s="21" t="str">
        <f aca="false">IF(B997="","",IF(E997&lt;&gt;"",E997,H997))</f>
        <v/>
      </c>
      <c r="E997" s="15"/>
      <c r="F997" s="21" t="str">
        <f aca="false">IF(D997="","",IF(COUNTIF(Settings!$A$6:$A$13,D997)&gt;0,"Income",IF(COUNTIF(Settings!$A$32:$A$34,D997)&gt;0,"Saving","Spending")))</f>
        <v/>
      </c>
      <c r="G997" s="15"/>
      <c r="H997" s="22" t="str">
        <f aca="false">IF(B997="","",IF(OR(I997=0,INDEX(Settings!$F$6:$F$65,MAX(I997,1))=""),"Uncategorised",INDEX(Settings!$F$6:$F$65,I997)))</f>
        <v/>
      </c>
      <c r="I997" s="22" t="str">
        <f aca="false">IF(B997="","",SUMPRODUCT(MAX((Settings!$E$6:$E$65&lt;&gt;"")*ISNUMBER(SEARCH(Settings!$E$6:$E$65,B997))*(ROW(Settings!$E$6:$E$65)-5))))</f>
        <v/>
      </c>
    </row>
    <row r="998" customFormat="false" ht="15" hidden="false" customHeight="false" outlineLevel="0" collapsed="false">
      <c r="A998" s="19"/>
      <c r="B998" s="15"/>
      <c r="C998" s="20"/>
      <c r="D998" s="21" t="str">
        <f aca="false">IF(B998="","",IF(E998&lt;&gt;"",E998,H998))</f>
        <v/>
      </c>
      <c r="E998" s="15"/>
      <c r="F998" s="21" t="str">
        <f aca="false">IF(D998="","",IF(COUNTIF(Settings!$A$6:$A$13,D998)&gt;0,"Income",IF(COUNTIF(Settings!$A$32:$A$34,D998)&gt;0,"Saving","Spending")))</f>
        <v/>
      </c>
      <c r="G998" s="15"/>
      <c r="H998" s="22" t="str">
        <f aca="false">IF(B998="","",IF(OR(I998=0,INDEX(Settings!$F$6:$F$65,MAX(I998,1))=""),"Uncategorised",INDEX(Settings!$F$6:$F$65,I998)))</f>
        <v/>
      </c>
      <c r="I998" s="22" t="str">
        <f aca="false">IF(B998="","",SUMPRODUCT(MAX((Settings!$E$6:$E$65&lt;&gt;"")*ISNUMBER(SEARCH(Settings!$E$6:$E$65,B998))*(ROW(Settings!$E$6:$E$65)-5))))</f>
        <v/>
      </c>
    </row>
    <row r="999" customFormat="false" ht="15" hidden="false" customHeight="false" outlineLevel="0" collapsed="false">
      <c r="A999" s="19"/>
      <c r="B999" s="15"/>
      <c r="C999" s="20"/>
      <c r="D999" s="21" t="str">
        <f aca="false">IF(B999="","",IF(E999&lt;&gt;"",E999,H999))</f>
        <v/>
      </c>
      <c r="E999" s="15"/>
      <c r="F999" s="21" t="str">
        <f aca="false">IF(D999="","",IF(COUNTIF(Settings!$A$6:$A$13,D999)&gt;0,"Income",IF(COUNTIF(Settings!$A$32:$A$34,D999)&gt;0,"Saving","Spending")))</f>
        <v/>
      </c>
      <c r="G999" s="15"/>
      <c r="H999" s="22" t="str">
        <f aca="false">IF(B999="","",IF(OR(I999=0,INDEX(Settings!$F$6:$F$65,MAX(I999,1))=""),"Uncategorised",INDEX(Settings!$F$6:$F$65,I999)))</f>
        <v/>
      </c>
      <c r="I999" s="22" t="str">
        <f aca="false">IF(B999="","",SUMPRODUCT(MAX((Settings!$E$6:$E$65&lt;&gt;"")*ISNUMBER(SEARCH(Settings!$E$6:$E$65,B999))*(ROW(Settings!$E$6:$E$65)-5))))</f>
        <v/>
      </c>
    </row>
    <row r="1000" customFormat="false" ht="15" hidden="false" customHeight="false" outlineLevel="0" collapsed="false">
      <c r="A1000" s="19"/>
      <c r="B1000" s="15"/>
      <c r="C1000" s="20"/>
      <c r="D1000" s="21" t="str">
        <f aca="false">IF(B1000="","",IF(E1000&lt;&gt;"",E1000,H1000))</f>
        <v/>
      </c>
      <c r="E1000" s="15"/>
      <c r="F1000" s="21" t="str">
        <f aca="false">IF(D1000="","",IF(COUNTIF(Settings!$A$6:$A$13,D1000)&gt;0,"Income",IF(COUNTIF(Settings!$A$32:$A$34,D1000)&gt;0,"Saving","Spending")))</f>
        <v/>
      </c>
      <c r="G1000" s="15"/>
      <c r="H1000" s="22" t="str">
        <f aca="false">IF(B1000="","",IF(OR(I1000=0,INDEX(Settings!$F$6:$F$65,MAX(I1000,1))=""),"Uncategorised",INDEX(Settings!$F$6:$F$65,I1000)))</f>
        <v/>
      </c>
      <c r="I1000" s="22" t="str">
        <f aca="false">IF(B1000="","",SUMPRODUCT(MAX((Settings!$E$6:$E$65&lt;&gt;"")*ISNUMBER(SEARCH(Settings!$E$6:$E$65,B1000))*(ROW(Settings!$E$6:$E$65)-5))))</f>
        <v/>
      </c>
    </row>
    <row r="1001" customFormat="false" ht="15" hidden="false" customHeight="false" outlineLevel="0" collapsed="false">
      <c r="A1001" s="19"/>
      <c r="B1001" s="15"/>
      <c r="C1001" s="20"/>
      <c r="D1001" s="21" t="str">
        <f aca="false">IF(B1001="","",IF(E1001&lt;&gt;"",E1001,H1001))</f>
        <v/>
      </c>
      <c r="E1001" s="15"/>
      <c r="F1001" s="21" t="str">
        <f aca="false">IF(D1001="","",IF(COUNTIF(Settings!$A$6:$A$13,D1001)&gt;0,"Income",IF(COUNTIF(Settings!$A$32:$A$34,D1001)&gt;0,"Saving","Spending")))</f>
        <v/>
      </c>
      <c r="G1001" s="15"/>
      <c r="H1001" s="22" t="str">
        <f aca="false">IF(B1001="","",IF(OR(I1001=0,INDEX(Settings!$F$6:$F$65,MAX(I1001,1))=""),"Uncategorised",INDEX(Settings!$F$6:$F$65,I1001)))</f>
        <v/>
      </c>
      <c r="I1001" s="22" t="str">
        <f aca="false">IF(B1001="","",SUMPRODUCT(MAX((Settings!$E$6:$E$65&lt;&gt;"")*ISNUMBER(SEARCH(Settings!$E$6:$E$65,B1001))*(ROW(Settings!$E$6:$E$65)-5))))</f>
        <v/>
      </c>
    </row>
    <row r="1002" customFormat="false" ht="15" hidden="false" customHeight="false" outlineLevel="0" collapsed="false">
      <c r="A1002" s="19"/>
      <c r="B1002" s="15"/>
      <c r="C1002" s="20"/>
      <c r="D1002" s="21" t="str">
        <f aca="false">IF(B1002="","",IF(E1002&lt;&gt;"",E1002,H1002))</f>
        <v/>
      </c>
      <c r="E1002" s="15"/>
      <c r="F1002" s="21" t="str">
        <f aca="false">IF(D1002="","",IF(COUNTIF(Settings!$A$6:$A$13,D1002)&gt;0,"Income",IF(COUNTIF(Settings!$A$32:$A$34,D1002)&gt;0,"Saving","Spending")))</f>
        <v/>
      </c>
      <c r="G1002" s="15"/>
      <c r="H1002" s="22" t="str">
        <f aca="false">IF(B1002="","",IF(OR(I1002=0,INDEX(Settings!$F$6:$F$65,MAX(I1002,1))=""),"Uncategorised",INDEX(Settings!$F$6:$F$65,I1002)))</f>
        <v/>
      </c>
      <c r="I1002" s="22" t="str">
        <f aca="false">IF(B1002="","",SUMPRODUCT(MAX((Settings!$E$6:$E$65&lt;&gt;"")*ISNUMBER(SEARCH(Settings!$E$6:$E$65,B1002))*(ROW(Settings!$E$6:$E$65)-5))))</f>
        <v/>
      </c>
    </row>
    <row r="1003" customFormat="false" ht="15" hidden="false" customHeight="false" outlineLevel="0" collapsed="false">
      <c r="A1003" s="19"/>
      <c r="B1003" s="15"/>
      <c r="C1003" s="20"/>
      <c r="D1003" s="21" t="str">
        <f aca="false">IF(B1003="","",IF(E1003&lt;&gt;"",E1003,H1003))</f>
        <v/>
      </c>
      <c r="E1003" s="15"/>
      <c r="F1003" s="21" t="str">
        <f aca="false">IF(D1003="","",IF(COUNTIF(Settings!$A$6:$A$13,D1003)&gt;0,"Income",IF(COUNTIF(Settings!$A$32:$A$34,D1003)&gt;0,"Saving","Spending")))</f>
        <v/>
      </c>
      <c r="G1003" s="15"/>
      <c r="H1003" s="22" t="str">
        <f aca="false">IF(B1003="","",IF(OR(I1003=0,INDEX(Settings!$F$6:$F$65,MAX(I1003,1))=""),"Uncategorised",INDEX(Settings!$F$6:$F$65,I1003)))</f>
        <v/>
      </c>
      <c r="I1003" s="22" t="str">
        <f aca="false">IF(B1003="","",SUMPRODUCT(MAX((Settings!$E$6:$E$65&lt;&gt;"")*ISNUMBER(SEARCH(Settings!$E$6:$E$65,B1003))*(ROW(Settings!$E$6:$E$65)-5))))</f>
        <v/>
      </c>
    </row>
    <row r="1004" customFormat="false" ht="15" hidden="false" customHeight="false" outlineLevel="0" collapsed="false">
      <c r="A1004" s="19"/>
      <c r="B1004" s="15"/>
      <c r="C1004" s="20"/>
      <c r="D1004" s="21" t="str">
        <f aca="false">IF(B1004="","",IF(E1004&lt;&gt;"",E1004,H1004))</f>
        <v/>
      </c>
      <c r="E1004" s="15"/>
      <c r="F1004" s="21" t="str">
        <f aca="false">IF(D1004="","",IF(COUNTIF(Settings!$A$6:$A$13,D1004)&gt;0,"Income",IF(COUNTIF(Settings!$A$32:$A$34,D1004)&gt;0,"Saving","Spending")))</f>
        <v/>
      </c>
      <c r="G1004" s="15"/>
      <c r="H1004" s="22" t="str">
        <f aca="false">IF(B1004="","",IF(OR(I1004=0,INDEX(Settings!$F$6:$F$65,MAX(I1004,1))=""),"Uncategorised",INDEX(Settings!$F$6:$F$65,I1004)))</f>
        <v/>
      </c>
      <c r="I1004" s="22" t="str">
        <f aca="false">IF(B1004="","",SUMPRODUCT(MAX((Settings!$E$6:$E$65&lt;&gt;"")*ISNUMBER(SEARCH(Settings!$E$6:$E$65,B1004))*(ROW(Settings!$E$6:$E$65)-5))))</f>
        <v/>
      </c>
    </row>
    <row r="1005" customFormat="false" ht="15" hidden="false" customHeight="false" outlineLevel="0" collapsed="false">
      <c r="A1005" s="19"/>
      <c r="B1005" s="15"/>
      <c r="C1005" s="20"/>
      <c r="D1005" s="21" t="str">
        <f aca="false">IF(B1005="","",IF(E1005&lt;&gt;"",E1005,H1005))</f>
        <v/>
      </c>
      <c r="E1005" s="15"/>
      <c r="F1005" s="21" t="str">
        <f aca="false">IF(D1005="","",IF(COUNTIF(Settings!$A$6:$A$13,D1005)&gt;0,"Income",IF(COUNTIF(Settings!$A$32:$A$34,D1005)&gt;0,"Saving","Spending")))</f>
        <v/>
      </c>
      <c r="G1005" s="15"/>
      <c r="H1005" s="22" t="str">
        <f aca="false">IF(B1005="","",IF(OR(I1005=0,INDEX(Settings!$F$6:$F$65,MAX(I1005,1))=""),"Uncategorised",INDEX(Settings!$F$6:$F$65,I1005)))</f>
        <v/>
      </c>
      <c r="I1005" s="22" t="str">
        <f aca="false">IF(B1005="","",SUMPRODUCT(MAX((Settings!$E$6:$E$65&lt;&gt;"")*ISNUMBER(SEARCH(Settings!$E$6:$E$65,B1005))*(ROW(Settings!$E$6:$E$65)-5))))</f>
        <v/>
      </c>
    </row>
    <row r="1006" customFormat="false" ht="15" hidden="false" customHeight="false" outlineLevel="0" collapsed="false">
      <c r="A1006" s="19"/>
      <c r="B1006" s="15"/>
      <c r="C1006" s="20"/>
      <c r="D1006" s="21" t="str">
        <f aca="false">IF(B1006="","",IF(E1006&lt;&gt;"",E1006,H1006))</f>
        <v/>
      </c>
      <c r="E1006" s="15"/>
      <c r="F1006" s="21" t="str">
        <f aca="false">IF(D1006="","",IF(COUNTIF(Settings!$A$6:$A$13,D1006)&gt;0,"Income",IF(COUNTIF(Settings!$A$32:$A$34,D1006)&gt;0,"Saving","Spending")))</f>
        <v/>
      </c>
      <c r="G1006" s="15"/>
      <c r="H1006" s="22" t="str">
        <f aca="false">IF(B1006="","",IF(OR(I1006=0,INDEX(Settings!$F$6:$F$65,MAX(I1006,1))=""),"Uncategorised",INDEX(Settings!$F$6:$F$65,I1006)))</f>
        <v/>
      </c>
      <c r="I1006" s="22" t="str">
        <f aca="false">IF(B1006="","",SUMPRODUCT(MAX((Settings!$E$6:$E$65&lt;&gt;"")*ISNUMBER(SEARCH(Settings!$E$6:$E$65,B1006))*(ROW(Settings!$E$6:$E$65)-5))))</f>
        <v/>
      </c>
    </row>
    <row r="1007" customFormat="false" ht="15" hidden="false" customHeight="false" outlineLevel="0" collapsed="false">
      <c r="A1007" s="19"/>
      <c r="B1007" s="15"/>
      <c r="C1007" s="20"/>
      <c r="D1007" s="21" t="str">
        <f aca="false">IF(B1007="","",IF(E1007&lt;&gt;"",E1007,H1007))</f>
        <v/>
      </c>
      <c r="E1007" s="15"/>
      <c r="F1007" s="21" t="str">
        <f aca="false">IF(D1007="","",IF(COUNTIF(Settings!$A$6:$A$13,D1007)&gt;0,"Income",IF(COUNTIF(Settings!$A$32:$A$34,D1007)&gt;0,"Saving","Spending")))</f>
        <v/>
      </c>
      <c r="G1007" s="15"/>
      <c r="H1007" s="22" t="str">
        <f aca="false">IF(B1007="","",IF(OR(I1007=0,INDEX(Settings!$F$6:$F$65,MAX(I1007,1))=""),"Uncategorised",INDEX(Settings!$F$6:$F$65,I1007)))</f>
        <v/>
      </c>
      <c r="I1007" s="22" t="str">
        <f aca="false">IF(B1007="","",SUMPRODUCT(MAX((Settings!$E$6:$E$65&lt;&gt;"")*ISNUMBER(SEARCH(Settings!$E$6:$E$65,B1007))*(ROW(Settings!$E$6:$E$65)-5))))</f>
        <v/>
      </c>
    </row>
    <row r="1008" customFormat="false" ht="15" hidden="false" customHeight="false" outlineLevel="0" collapsed="false">
      <c r="A1008" s="19"/>
      <c r="B1008" s="15"/>
      <c r="C1008" s="20"/>
      <c r="D1008" s="21" t="str">
        <f aca="false">IF(B1008="","",IF(E1008&lt;&gt;"",E1008,H1008))</f>
        <v/>
      </c>
      <c r="E1008" s="15"/>
      <c r="F1008" s="21" t="str">
        <f aca="false">IF(D1008="","",IF(COUNTIF(Settings!$A$6:$A$13,D1008)&gt;0,"Income",IF(COUNTIF(Settings!$A$32:$A$34,D1008)&gt;0,"Saving","Spending")))</f>
        <v/>
      </c>
      <c r="G1008" s="15"/>
      <c r="H1008" s="22" t="str">
        <f aca="false">IF(B1008="","",IF(OR(I1008=0,INDEX(Settings!$F$6:$F$65,MAX(I1008,1))=""),"Uncategorised",INDEX(Settings!$F$6:$F$65,I1008)))</f>
        <v/>
      </c>
      <c r="I1008" s="22" t="str">
        <f aca="false">IF(B1008="","",SUMPRODUCT(MAX((Settings!$E$6:$E$65&lt;&gt;"")*ISNUMBER(SEARCH(Settings!$E$6:$E$65,B1008))*(ROW(Settings!$E$6:$E$65)-5))))</f>
        <v/>
      </c>
    </row>
    <row r="1009" customFormat="false" ht="15" hidden="false" customHeight="false" outlineLevel="0" collapsed="false">
      <c r="A1009" s="19"/>
      <c r="B1009" s="15"/>
      <c r="C1009" s="20"/>
      <c r="D1009" s="21" t="str">
        <f aca="false">IF(B1009="","",IF(E1009&lt;&gt;"",E1009,H1009))</f>
        <v/>
      </c>
      <c r="E1009" s="15"/>
      <c r="F1009" s="21" t="str">
        <f aca="false">IF(D1009="","",IF(COUNTIF(Settings!$A$6:$A$13,D1009)&gt;0,"Income",IF(COUNTIF(Settings!$A$32:$A$34,D1009)&gt;0,"Saving","Spending")))</f>
        <v/>
      </c>
      <c r="G1009" s="15"/>
      <c r="H1009" s="22" t="str">
        <f aca="false">IF(B1009="","",IF(OR(I1009=0,INDEX(Settings!$F$6:$F$65,MAX(I1009,1))=""),"Uncategorised",INDEX(Settings!$F$6:$F$65,I1009)))</f>
        <v/>
      </c>
      <c r="I1009" s="22" t="str">
        <f aca="false">IF(B1009="","",SUMPRODUCT(MAX((Settings!$E$6:$E$65&lt;&gt;"")*ISNUMBER(SEARCH(Settings!$E$6:$E$65,B1009))*(ROW(Settings!$E$6:$E$65)-5))))</f>
        <v/>
      </c>
    </row>
    <row r="1010" customFormat="false" ht="15" hidden="false" customHeight="false" outlineLevel="0" collapsed="false">
      <c r="A1010" s="19"/>
      <c r="B1010" s="15"/>
      <c r="C1010" s="20"/>
      <c r="D1010" s="21" t="str">
        <f aca="false">IF(B1010="","",IF(E1010&lt;&gt;"",E1010,H1010))</f>
        <v/>
      </c>
      <c r="E1010" s="15"/>
      <c r="F1010" s="21" t="str">
        <f aca="false">IF(D1010="","",IF(COUNTIF(Settings!$A$6:$A$13,D1010)&gt;0,"Income",IF(COUNTIF(Settings!$A$32:$A$34,D1010)&gt;0,"Saving","Spending")))</f>
        <v/>
      </c>
      <c r="G1010" s="15"/>
      <c r="H1010" s="22" t="str">
        <f aca="false">IF(B1010="","",IF(OR(I1010=0,INDEX(Settings!$F$6:$F$65,MAX(I1010,1))=""),"Uncategorised",INDEX(Settings!$F$6:$F$65,I1010)))</f>
        <v/>
      </c>
      <c r="I1010" s="22" t="str">
        <f aca="false">IF(B1010="","",SUMPRODUCT(MAX((Settings!$E$6:$E$65&lt;&gt;"")*ISNUMBER(SEARCH(Settings!$E$6:$E$65,B1010))*(ROW(Settings!$E$6:$E$65)-5))))</f>
        <v/>
      </c>
    </row>
    <row r="1011" customFormat="false" ht="15" hidden="false" customHeight="false" outlineLevel="0" collapsed="false">
      <c r="A1011" s="19"/>
      <c r="B1011" s="15"/>
      <c r="C1011" s="20"/>
      <c r="D1011" s="21" t="str">
        <f aca="false">IF(B1011="","",IF(E1011&lt;&gt;"",E1011,H1011))</f>
        <v/>
      </c>
      <c r="E1011" s="15"/>
      <c r="F1011" s="21" t="str">
        <f aca="false">IF(D1011="","",IF(COUNTIF(Settings!$A$6:$A$13,D1011)&gt;0,"Income",IF(COUNTIF(Settings!$A$32:$A$34,D1011)&gt;0,"Saving","Spending")))</f>
        <v/>
      </c>
      <c r="G1011" s="15"/>
      <c r="H1011" s="22" t="str">
        <f aca="false">IF(B1011="","",IF(OR(I1011=0,INDEX(Settings!$F$6:$F$65,MAX(I1011,1))=""),"Uncategorised",INDEX(Settings!$F$6:$F$65,I1011)))</f>
        <v/>
      </c>
      <c r="I1011" s="22" t="str">
        <f aca="false">IF(B1011="","",SUMPRODUCT(MAX((Settings!$E$6:$E$65&lt;&gt;"")*ISNUMBER(SEARCH(Settings!$E$6:$E$65,B1011))*(ROW(Settings!$E$6:$E$65)-5))))</f>
        <v/>
      </c>
    </row>
    <row r="1012" customFormat="false" ht="15" hidden="false" customHeight="false" outlineLevel="0" collapsed="false">
      <c r="A1012" s="19"/>
      <c r="B1012" s="15"/>
      <c r="C1012" s="20"/>
      <c r="D1012" s="21" t="str">
        <f aca="false">IF(B1012="","",IF(E1012&lt;&gt;"",E1012,H1012))</f>
        <v/>
      </c>
      <c r="E1012" s="15"/>
      <c r="F1012" s="21" t="str">
        <f aca="false">IF(D1012="","",IF(COUNTIF(Settings!$A$6:$A$13,D1012)&gt;0,"Income",IF(COUNTIF(Settings!$A$32:$A$34,D1012)&gt;0,"Saving","Spending")))</f>
        <v/>
      </c>
      <c r="G1012" s="15"/>
      <c r="H1012" s="22" t="str">
        <f aca="false">IF(B1012="","",IF(OR(I1012=0,INDEX(Settings!$F$6:$F$65,MAX(I1012,1))=""),"Uncategorised",INDEX(Settings!$F$6:$F$65,I1012)))</f>
        <v/>
      </c>
      <c r="I1012" s="22" t="str">
        <f aca="false">IF(B1012="","",SUMPRODUCT(MAX((Settings!$E$6:$E$65&lt;&gt;"")*ISNUMBER(SEARCH(Settings!$E$6:$E$65,B1012))*(ROW(Settings!$E$6:$E$65)-5))))</f>
        <v/>
      </c>
    </row>
    <row r="1013" customFormat="false" ht="15" hidden="false" customHeight="false" outlineLevel="0" collapsed="false">
      <c r="A1013" s="19"/>
      <c r="B1013" s="15"/>
      <c r="C1013" s="20"/>
      <c r="D1013" s="21" t="str">
        <f aca="false">IF(B1013="","",IF(E1013&lt;&gt;"",E1013,H1013))</f>
        <v/>
      </c>
      <c r="E1013" s="15"/>
      <c r="F1013" s="21" t="str">
        <f aca="false">IF(D1013="","",IF(COUNTIF(Settings!$A$6:$A$13,D1013)&gt;0,"Income",IF(COUNTIF(Settings!$A$32:$A$34,D1013)&gt;0,"Saving","Spending")))</f>
        <v/>
      </c>
      <c r="G1013" s="15"/>
      <c r="H1013" s="22" t="str">
        <f aca="false">IF(B1013="","",IF(OR(I1013=0,INDEX(Settings!$F$6:$F$65,MAX(I1013,1))=""),"Uncategorised",INDEX(Settings!$F$6:$F$65,I1013)))</f>
        <v/>
      </c>
      <c r="I1013" s="22" t="str">
        <f aca="false">IF(B1013="","",SUMPRODUCT(MAX((Settings!$E$6:$E$65&lt;&gt;"")*ISNUMBER(SEARCH(Settings!$E$6:$E$65,B1013))*(ROW(Settings!$E$6:$E$65)-5))))</f>
        <v/>
      </c>
    </row>
    <row r="1014" customFormat="false" ht="15" hidden="false" customHeight="false" outlineLevel="0" collapsed="false">
      <c r="A1014" s="19"/>
      <c r="B1014" s="15"/>
      <c r="C1014" s="20"/>
      <c r="D1014" s="21" t="str">
        <f aca="false">IF(B1014="","",IF(E1014&lt;&gt;"",E1014,H1014))</f>
        <v/>
      </c>
      <c r="E1014" s="15"/>
      <c r="F1014" s="21" t="str">
        <f aca="false">IF(D1014="","",IF(COUNTIF(Settings!$A$6:$A$13,D1014)&gt;0,"Income",IF(COUNTIF(Settings!$A$32:$A$34,D1014)&gt;0,"Saving","Spending")))</f>
        <v/>
      </c>
      <c r="G1014" s="15"/>
      <c r="H1014" s="22" t="str">
        <f aca="false">IF(B1014="","",IF(OR(I1014=0,INDEX(Settings!$F$6:$F$65,MAX(I1014,1))=""),"Uncategorised",INDEX(Settings!$F$6:$F$65,I1014)))</f>
        <v/>
      </c>
      <c r="I1014" s="22" t="str">
        <f aca="false">IF(B1014="","",SUMPRODUCT(MAX((Settings!$E$6:$E$65&lt;&gt;"")*ISNUMBER(SEARCH(Settings!$E$6:$E$65,B1014))*(ROW(Settings!$E$6:$E$65)-5))))</f>
        <v/>
      </c>
    </row>
    <row r="1015" customFormat="false" ht="15" hidden="false" customHeight="false" outlineLevel="0" collapsed="false">
      <c r="A1015" s="19"/>
      <c r="B1015" s="15"/>
      <c r="C1015" s="20"/>
      <c r="D1015" s="21" t="str">
        <f aca="false">IF(B1015="","",IF(E1015&lt;&gt;"",E1015,H1015))</f>
        <v/>
      </c>
      <c r="E1015" s="15"/>
      <c r="F1015" s="21" t="str">
        <f aca="false">IF(D1015="","",IF(COUNTIF(Settings!$A$6:$A$13,D1015)&gt;0,"Income",IF(COUNTIF(Settings!$A$32:$A$34,D1015)&gt;0,"Saving","Spending")))</f>
        <v/>
      </c>
      <c r="G1015" s="15"/>
      <c r="H1015" s="22" t="str">
        <f aca="false">IF(B1015="","",IF(OR(I1015=0,INDEX(Settings!$F$6:$F$65,MAX(I1015,1))=""),"Uncategorised",INDEX(Settings!$F$6:$F$65,I1015)))</f>
        <v/>
      </c>
      <c r="I1015" s="22" t="str">
        <f aca="false">IF(B1015="","",SUMPRODUCT(MAX((Settings!$E$6:$E$65&lt;&gt;"")*ISNUMBER(SEARCH(Settings!$E$6:$E$65,B1015))*(ROW(Settings!$E$6:$E$65)-5))))</f>
        <v/>
      </c>
    </row>
    <row r="1016" customFormat="false" ht="15" hidden="false" customHeight="false" outlineLevel="0" collapsed="false">
      <c r="A1016" s="19"/>
      <c r="B1016" s="15"/>
      <c r="C1016" s="20"/>
      <c r="D1016" s="21" t="str">
        <f aca="false">IF(B1016="","",IF(E1016&lt;&gt;"",E1016,H1016))</f>
        <v/>
      </c>
      <c r="E1016" s="15"/>
      <c r="F1016" s="21" t="str">
        <f aca="false">IF(D1016="","",IF(COUNTIF(Settings!$A$6:$A$13,D1016)&gt;0,"Income",IF(COUNTIF(Settings!$A$32:$A$34,D1016)&gt;0,"Saving","Spending")))</f>
        <v/>
      </c>
      <c r="G1016" s="15"/>
      <c r="H1016" s="22" t="str">
        <f aca="false">IF(B1016="","",IF(OR(I1016=0,INDEX(Settings!$F$6:$F$65,MAX(I1016,1))=""),"Uncategorised",INDEX(Settings!$F$6:$F$65,I1016)))</f>
        <v/>
      </c>
      <c r="I1016" s="22" t="str">
        <f aca="false">IF(B1016="","",SUMPRODUCT(MAX((Settings!$E$6:$E$65&lt;&gt;"")*ISNUMBER(SEARCH(Settings!$E$6:$E$65,B1016))*(ROW(Settings!$E$6:$E$65)-5))))</f>
        <v/>
      </c>
    </row>
    <row r="1017" customFormat="false" ht="15" hidden="false" customHeight="false" outlineLevel="0" collapsed="false">
      <c r="A1017" s="19"/>
      <c r="B1017" s="15"/>
      <c r="C1017" s="20"/>
      <c r="D1017" s="21" t="str">
        <f aca="false">IF(B1017="","",IF(E1017&lt;&gt;"",E1017,H1017))</f>
        <v/>
      </c>
      <c r="E1017" s="15"/>
      <c r="F1017" s="21" t="str">
        <f aca="false">IF(D1017="","",IF(COUNTIF(Settings!$A$6:$A$13,D1017)&gt;0,"Income",IF(COUNTIF(Settings!$A$32:$A$34,D1017)&gt;0,"Saving","Spending")))</f>
        <v/>
      </c>
      <c r="G1017" s="15"/>
      <c r="H1017" s="22" t="str">
        <f aca="false">IF(B1017="","",IF(OR(I1017=0,INDEX(Settings!$F$6:$F$65,MAX(I1017,1))=""),"Uncategorised",INDEX(Settings!$F$6:$F$65,I1017)))</f>
        <v/>
      </c>
      <c r="I1017" s="22" t="str">
        <f aca="false">IF(B1017="","",SUMPRODUCT(MAX((Settings!$E$6:$E$65&lt;&gt;"")*ISNUMBER(SEARCH(Settings!$E$6:$E$65,B1017))*(ROW(Settings!$E$6:$E$65)-5))))</f>
        <v/>
      </c>
    </row>
    <row r="1018" customFormat="false" ht="15" hidden="false" customHeight="false" outlineLevel="0" collapsed="false">
      <c r="A1018" s="19"/>
      <c r="B1018" s="15"/>
      <c r="C1018" s="20"/>
      <c r="D1018" s="21" t="str">
        <f aca="false">IF(B1018="","",IF(E1018&lt;&gt;"",E1018,H1018))</f>
        <v/>
      </c>
      <c r="E1018" s="15"/>
      <c r="F1018" s="21" t="str">
        <f aca="false">IF(D1018="","",IF(COUNTIF(Settings!$A$6:$A$13,D1018)&gt;0,"Income",IF(COUNTIF(Settings!$A$32:$A$34,D1018)&gt;0,"Saving","Spending")))</f>
        <v/>
      </c>
      <c r="G1018" s="15"/>
      <c r="H1018" s="22" t="str">
        <f aca="false">IF(B1018="","",IF(OR(I1018=0,INDEX(Settings!$F$6:$F$65,MAX(I1018,1))=""),"Uncategorised",INDEX(Settings!$F$6:$F$65,I1018)))</f>
        <v/>
      </c>
      <c r="I1018" s="22" t="str">
        <f aca="false">IF(B1018="","",SUMPRODUCT(MAX((Settings!$E$6:$E$65&lt;&gt;"")*ISNUMBER(SEARCH(Settings!$E$6:$E$65,B1018))*(ROW(Settings!$E$6:$E$65)-5))))</f>
        <v/>
      </c>
    </row>
    <row r="1019" customFormat="false" ht="15" hidden="false" customHeight="false" outlineLevel="0" collapsed="false">
      <c r="A1019" s="19"/>
      <c r="B1019" s="15"/>
      <c r="C1019" s="20"/>
      <c r="D1019" s="21" t="str">
        <f aca="false">IF(B1019="","",IF(E1019&lt;&gt;"",E1019,H1019))</f>
        <v/>
      </c>
      <c r="E1019" s="15"/>
      <c r="F1019" s="21" t="str">
        <f aca="false">IF(D1019="","",IF(COUNTIF(Settings!$A$6:$A$13,D1019)&gt;0,"Income",IF(COUNTIF(Settings!$A$32:$A$34,D1019)&gt;0,"Saving","Spending")))</f>
        <v/>
      </c>
      <c r="G1019" s="15"/>
      <c r="H1019" s="22" t="str">
        <f aca="false">IF(B1019="","",IF(OR(I1019=0,INDEX(Settings!$F$6:$F$65,MAX(I1019,1))=""),"Uncategorised",INDEX(Settings!$F$6:$F$65,I1019)))</f>
        <v/>
      </c>
      <c r="I1019" s="22" t="str">
        <f aca="false">IF(B1019="","",SUMPRODUCT(MAX((Settings!$E$6:$E$65&lt;&gt;"")*ISNUMBER(SEARCH(Settings!$E$6:$E$65,B1019))*(ROW(Settings!$E$6:$E$65)-5))))</f>
        <v/>
      </c>
    </row>
    <row r="1020" customFormat="false" ht="15" hidden="false" customHeight="false" outlineLevel="0" collapsed="false">
      <c r="A1020" s="19"/>
      <c r="B1020" s="15"/>
      <c r="C1020" s="20"/>
      <c r="D1020" s="21" t="str">
        <f aca="false">IF(B1020="","",IF(E1020&lt;&gt;"",E1020,H1020))</f>
        <v/>
      </c>
      <c r="E1020" s="15"/>
      <c r="F1020" s="21" t="str">
        <f aca="false">IF(D1020="","",IF(COUNTIF(Settings!$A$6:$A$13,D1020)&gt;0,"Income",IF(COUNTIF(Settings!$A$32:$A$34,D1020)&gt;0,"Saving","Spending")))</f>
        <v/>
      </c>
      <c r="G1020" s="15"/>
      <c r="H1020" s="22" t="str">
        <f aca="false">IF(B1020="","",IF(OR(I1020=0,INDEX(Settings!$F$6:$F$65,MAX(I1020,1))=""),"Uncategorised",INDEX(Settings!$F$6:$F$65,I1020)))</f>
        <v/>
      </c>
      <c r="I1020" s="22" t="str">
        <f aca="false">IF(B1020="","",SUMPRODUCT(MAX((Settings!$E$6:$E$65&lt;&gt;"")*ISNUMBER(SEARCH(Settings!$E$6:$E$65,B1020))*(ROW(Settings!$E$6:$E$65)-5))))</f>
        <v/>
      </c>
    </row>
    <row r="1021" customFormat="false" ht="15" hidden="false" customHeight="false" outlineLevel="0" collapsed="false">
      <c r="A1021" s="19"/>
      <c r="B1021" s="15"/>
      <c r="C1021" s="20"/>
      <c r="D1021" s="21" t="str">
        <f aca="false">IF(B1021="","",IF(E1021&lt;&gt;"",E1021,H1021))</f>
        <v/>
      </c>
      <c r="E1021" s="15"/>
      <c r="F1021" s="21" t="str">
        <f aca="false">IF(D1021="","",IF(COUNTIF(Settings!$A$6:$A$13,D1021)&gt;0,"Income",IF(COUNTIF(Settings!$A$32:$A$34,D1021)&gt;0,"Saving","Spending")))</f>
        <v/>
      </c>
      <c r="G1021" s="15"/>
      <c r="H1021" s="22" t="str">
        <f aca="false">IF(B1021="","",IF(OR(I1021=0,INDEX(Settings!$F$6:$F$65,MAX(I1021,1))=""),"Uncategorised",INDEX(Settings!$F$6:$F$65,I1021)))</f>
        <v/>
      </c>
      <c r="I1021" s="22" t="str">
        <f aca="false">IF(B1021="","",SUMPRODUCT(MAX((Settings!$E$6:$E$65&lt;&gt;"")*ISNUMBER(SEARCH(Settings!$E$6:$E$65,B1021))*(ROW(Settings!$E$6:$E$65)-5))))</f>
        <v/>
      </c>
    </row>
    <row r="1022" customFormat="false" ht="15" hidden="false" customHeight="false" outlineLevel="0" collapsed="false">
      <c r="A1022" s="19"/>
      <c r="B1022" s="15"/>
      <c r="C1022" s="20"/>
      <c r="D1022" s="21" t="str">
        <f aca="false">IF(B1022="","",IF(E1022&lt;&gt;"",E1022,H1022))</f>
        <v/>
      </c>
      <c r="E1022" s="15"/>
      <c r="F1022" s="21" t="str">
        <f aca="false">IF(D1022="","",IF(COUNTIF(Settings!$A$6:$A$13,D1022)&gt;0,"Income",IF(COUNTIF(Settings!$A$32:$A$34,D1022)&gt;0,"Saving","Spending")))</f>
        <v/>
      </c>
      <c r="G1022" s="15"/>
      <c r="H1022" s="22" t="str">
        <f aca="false">IF(B1022="","",IF(OR(I1022=0,INDEX(Settings!$F$6:$F$65,MAX(I1022,1))=""),"Uncategorised",INDEX(Settings!$F$6:$F$65,I1022)))</f>
        <v/>
      </c>
      <c r="I1022" s="22" t="str">
        <f aca="false">IF(B1022="","",SUMPRODUCT(MAX((Settings!$E$6:$E$65&lt;&gt;"")*ISNUMBER(SEARCH(Settings!$E$6:$E$65,B1022))*(ROW(Settings!$E$6:$E$65)-5))))</f>
        <v/>
      </c>
    </row>
    <row r="1023" customFormat="false" ht="15" hidden="false" customHeight="false" outlineLevel="0" collapsed="false">
      <c r="A1023" s="19"/>
      <c r="B1023" s="15"/>
      <c r="C1023" s="20"/>
      <c r="D1023" s="21" t="str">
        <f aca="false">IF(B1023="","",IF(E1023&lt;&gt;"",E1023,H1023))</f>
        <v/>
      </c>
      <c r="E1023" s="15"/>
      <c r="F1023" s="21" t="str">
        <f aca="false">IF(D1023="","",IF(COUNTIF(Settings!$A$6:$A$13,D1023)&gt;0,"Income",IF(COUNTIF(Settings!$A$32:$A$34,D1023)&gt;0,"Saving","Spending")))</f>
        <v/>
      </c>
      <c r="G1023" s="15"/>
      <c r="H1023" s="22" t="str">
        <f aca="false">IF(B1023="","",IF(OR(I1023=0,INDEX(Settings!$F$6:$F$65,MAX(I1023,1))=""),"Uncategorised",INDEX(Settings!$F$6:$F$65,I1023)))</f>
        <v/>
      </c>
      <c r="I1023" s="22" t="str">
        <f aca="false">IF(B1023="","",SUMPRODUCT(MAX((Settings!$E$6:$E$65&lt;&gt;"")*ISNUMBER(SEARCH(Settings!$E$6:$E$65,B1023))*(ROW(Settings!$E$6:$E$65)-5))))</f>
        <v/>
      </c>
    </row>
    <row r="1024" customFormat="false" ht="15" hidden="false" customHeight="false" outlineLevel="0" collapsed="false">
      <c r="A1024" s="19"/>
      <c r="B1024" s="15"/>
      <c r="C1024" s="20"/>
      <c r="D1024" s="21" t="str">
        <f aca="false">IF(B1024="","",IF(E1024&lt;&gt;"",E1024,H1024))</f>
        <v/>
      </c>
      <c r="E1024" s="15"/>
      <c r="F1024" s="21" t="str">
        <f aca="false">IF(D1024="","",IF(COUNTIF(Settings!$A$6:$A$13,D1024)&gt;0,"Income",IF(COUNTIF(Settings!$A$32:$A$34,D1024)&gt;0,"Saving","Spending")))</f>
        <v/>
      </c>
      <c r="G1024" s="15"/>
      <c r="H1024" s="22" t="str">
        <f aca="false">IF(B1024="","",IF(OR(I1024=0,INDEX(Settings!$F$6:$F$65,MAX(I1024,1))=""),"Uncategorised",INDEX(Settings!$F$6:$F$65,I1024)))</f>
        <v/>
      </c>
      <c r="I1024" s="22" t="str">
        <f aca="false">IF(B1024="","",SUMPRODUCT(MAX((Settings!$E$6:$E$65&lt;&gt;"")*ISNUMBER(SEARCH(Settings!$E$6:$E$65,B1024))*(ROW(Settings!$E$6:$E$65)-5))))</f>
        <v/>
      </c>
    </row>
    <row r="1025" customFormat="false" ht="15" hidden="false" customHeight="false" outlineLevel="0" collapsed="false">
      <c r="A1025" s="19"/>
      <c r="B1025" s="15"/>
      <c r="C1025" s="20"/>
      <c r="D1025" s="21" t="str">
        <f aca="false">IF(B1025="","",IF(E1025&lt;&gt;"",E1025,H1025))</f>
        <v/>
      </c>
      <c r="E1025" s="15"/>
      <c r="F1025" s="21" t="str">
        <f aca="false">IF(D1025="","",IF(COUNTIF(Settings!$A$6:$A$13,D1025)&gt;0,"Income",IF(COUNTIF(Settings!$A$32:$A$34,D1025)&gt;0,"Saving","Spending")))</f>
        <v/>
      </c>
      <c r="G1025" s="15"/>
      <c r="H1025" s="22" t="str">
        <f aca="false">IF(B1025="","",IF(OR(I1025=0,INDEX(Settings!$F$6:$F$65,MAX(I1025,1))=""),"Uncategorised",INDEX(Settings!$F$6:$F$65,I1025)))</f>
        <v/>
      </c>
      <c r="I1025" s="22" t="str">
        <f aca="false">IF(B1025="","",SUMPRODUCT(MAX((Settings!$E$6:$E$65&lt;&gt;"")*ISNUMBER(SEARCH(Settings!$E$6:$E$65,B1025))*(ROW(Settings!$E$6:$E$65)-5))))</f>
        <v/>
      </c>
    </row>
    <row r="1026" customFormat="false" ht="15" hidden="false" customHeight="false" outlineLevel="0" collapsed="false">
      <c r="A1026" s="19"/>
      <c r="B1026" s="15"/>
      <c r="C1026" s="20"/>
      <c r="D1026" s="21" t="str">
        <f aca="false">IF(B1026="","",IF(E1026&lt;&gt;"",E1026,H1026))</f>
        <v/>
      </c>
      <c r="E1026" s="15"/>
      <c r="F1026" s="21" t="str">
        <f aca="false">IF(D1026="","",IF(COUNTIF(Settings!$A$6:$A$13,D1026)&gt;0,"Income",IF(COUNTIF(Settings!$A$32:$A$34,D1026)&gt;0,"Saving","Spending")))</f>
        <v/>
      </c>
      <c r="G1026" s="15"/>
      <c r="H1026" s="22" t="str">
        <f aca="false">IF(B1026="","",IF(OR(I1026=0,INDEX(Settings!$F$6:$F$65,MAX(I1026,1))=""),"Uncategorised",INDEX(Settings!$F$6:$F$65,I1026)))</f>
        <v/>
      </c>
      <c r="I1026" s="22" t="str">
        <f aca="false">IF(B1026="","",SUMPRODUCT(MAX((Settings!$E$6:$E$65&lt;&gt;"")*ISNUMBER(SEARCH(Settings!$E$6:$E$65,B1026))*(ROW(Settings!$E$6:$E$65)-5))))</f>
        <v/>
      </c>
    </row>
    <row r="1027" customFormat="false" ht="15" hidden="false" customHeight="false" outlineLevel="0" collapsed="false">
      <c r="A1027" s="19"/>
      <c r="B1027" s="15"/>
      <c r="C1027" s="20"/>
      <c r="D1027" s="21" t="str">
        <f aca="false">IF(B1027="","",IF(E1027&lt;&gt;"",E1027,H1027))</f>
        <v/>
      </c>
      <c r="E1027" s="15"/>
      <c r="F1027" s="21" t="str">
        <f aca="false">IF(D1027="","",IF(COUNTIF(Settings!$A$6:$A$13,D1027)&gt;0,"Income",IF(COUNTIF(Settings!$A$32:$A$34,D1027)&gt;0,"Saving","Spending")))</f>
        <v/>
      </c>
      <c r="G1027" s="15"/>
      <c r="H1027" s="22" t="str">
        <f aca="false">IF(B1027="","",IF(OR(I1027=0,INDEX(Settings!$F$6:$F$65,MAX(I1027,1))=""),"Uncategorised",INDEX(Settings!$F$6:$F$65,I1027)))</f>
        <v/>
      </c>
      <c r="I1027" s="22" t="str">
        <f aca="false">IF(B1027="","",SUMPRODUCT(MAX((Settings!$E$6:$E$65&lt;&gt;"")*ISNUMBER(SEARCH(Settings!$E$6:$E$65,B1027))*(ROW(Settings!$E$6:$E$65)-5))))</f>
        <v/>
      </c>
    </row>
    <row r="1028" customFormat="false" ht="15" hidden="false" customHeight="false" outlineLevel="0" collapsed="false">
      <c r="A1028" s="19"/>
      <c r="B1028" s="15"/>
      <c r="C1028" s="20"/>
      <c r="D1028" s="21" t="str">
        <f aca="false">IF(B1028="","",IF(E1028&lt;&gt;"",E1028,H1028))</f>
        <v/>
      </c>
      <c r="E1028" s="15"/>
      <c r="F1028" s="21" t="str">
        <f aca="false">IF(D1028="","",IF(COUNTIF(Settings!$A$6:$A$13,D1028)&gt;0,"Income",IF(COUNTIF(Settings!$A$32:$A$34,D1028)&gt;0,"Saving","Spending")))</f>
        <v/>
      </c>
      <c r="G1028" s="15"/>
      <c r="H1028" s="22" t="str">
        <f aca="false">IF(B1028="","",IF(OR(I1028=0,INDEX(Settings!$F$6:$F$65,MAX(I1028,1))=""),"Uncategorised",INDEX(Settings!$F$6:$F$65,I1028)))</f>
        <v/>
      </c>
      <c r="I1028" s="22" t="str">
        <f aca="false">IF(B1028="","",SUMPRODUCT(MAX((Settings!$E$6:$E$65&lt;&gt;"")*ISNUMBER(SEARCH(Settings!$E$6:$E$65,B1028))*(ROW(Settings!$E$6:$E$65)-5))))</f>
        <v/>
      </c>
    </row>
    <row r="1029" customFormat="false" ht="15" hidden="false" customHeight="false" outlineLevel="0" collapsed="false">
      <c r="A1029" s="19"/>
      <c r="B1029" s="15"/>
      <c r="C1029" s="20"/>
      <c r="D1029" s="21" t="str">
        <f aca="false">IF(B1029="","",IF(E1029&lt;&gt;"",E1029,H1029))</f>
        <v/>
      </c>
      <c r="E1029" s="15"/>
      <c r="F1029" s="21" t="str">
        <f aca="false">IF(D1029="","",IF(COUNTIF(Settings!$A$6:$A$13,D1029)&gt;0,"Income",IF(COUNTIF(Settings!$A$32:$A$34,D1029)&gt;0,"Saving","Spending")))</f>
        <v/>
      </c>
      <c r="G1029" s="15"/>
      <c r="H1029" s="22" t="str">
        <f aca="false">IF(B1029="","",IF(OR(I1029=0,INDEX(Settings!$F$6:$F$65,MAX(I1029,1))=""),"Uncategorised",INDEX(Settings!$F$6:$F$65,I1029)))</f>
        <v/>
      </c>
      <c r="I1029" s="22" t="str">
        <f aca="false">IF(B1029="","",SUMPRODUCT(MAX((Settings!$E$6:$E$65&lt;&gt;"")*ISNUMBER(SEARCH(Settings!$E$6:$E$65,B1029))*(ROW(Settings!$E$6:$E$65)-5))))</f>
        <v/>
      </c>
    </row>
    <row r="1030" customFormat="false" ht="15" hidden="false" customHeight="false" outlineLevel="0" collapsed="false">
      <c r="A1030" s="19"/>
      <c r="B1030" s="15"/>
      <c r="C1030" s="20"/>
      <c r="D1030" s="21" t="str">
        <f aca="false">IF(B1030="","",IF(E1030&lt;&gt;"",E1030,H1030))</f>
        <v/>
      </c>
      <c r="E1030" s="15"/>
      <c r="F1030" s="21" t="str">
        <f aca="false">IF(D1030="","",IF(COUNTIF(Settings!$A$6:$A$13,D1030)&gt;0,"Income",IF(COUNTIF(Settings!$A$32:$A$34,D1030)&gt;0,"Saving","Spending")))</f>
        <v/>
      </c>
      <c r="G1030" s="15"/>
      <c r="H1030" s="22" t="str">
        <f aca="false">IF(B1030="","",IF(OR(I1030=0,INDEX(Settings!$F$6:$F$65,MAX(I1030,1))=""),"Uncategorised",INDEX(Settings!$F$6:$F$65,I1030)))</f>
        <v/>
      </c>
      <c r="I1030" s="22" t="str">
        <f aca="false">IF(B1030="","",SUMPRODUCT(MAX((Settings!$E$6:$E$65&lt;&gt;"")*ISNUMBER(SEARCH(Settings!$E$6:$E$65,B1030))*(ROW(Settings!$E$6:$E$65)-5))))</f>
        <v/>
      </c>
    </row>
    <row r="1031" customFormat="false" ht="15" hidden="false" customHeight="false" outlineLevel="0" collapsed="false">
      <c r="A1031" s="19"/>
      <c r="B1031" s="15"/>
      <c r="C1031" s="20"/>
      <c r="D1031" s="21" t="str">
        <f aca="false">IF(B1031="","",IF(E1031&lt;&gt;"",E1031,H1031))</f>
        <v/>
      </c>
      <c r="E1031" s="15"/>
      <c r="F1031" s="21" t="str">
        <f aca="false">IF(D1031="","",IF(COUNTIF(Settings!$A$6:$A$13,D1031)&gt;0,"Income",IF(COUNTIF(Settings!$A$32:$A$34,D1031)&gt;0,"Saving","Spending")))</f>
        <v/>
      </c>
      <c r="G1031" s="15"/>
      <c r="H1031" s="22" t="str">
        <f aca="false">IF(B1031="","",IF(OR(I1031=0,INDEX(Settings!$F$6:$F$65,MAX(I1031,1))=""),"Uncategorised",INDEX(Settings!$F$6:$F$65,I1031)))</f>
        <v/>
      </c>
      <c r="I1031" s="22" t="str">
        <f aca="false">IF(B1031="","",SUMPRODUCT(MAX((Settings!$E$6:$E$65&lt;&gt;"")*ISNUMBER(SEARCH(Settings!$E$6:$E$65,B1031))*(ROW(Settings!$E$6:$E$65)-5))))</f>
        <v/>
      </c>
    </row>
    <row r="1032" customFormat="false" ht="15" hidden="false" customHeight="false" outlineLevel="0" collapsed="false">
      <c r="A1032" s="19"/>
      <c r="B1032" s="15"/>
      <c r="C1032" s="20"/>
      <c r="D1032" s="21" t="str">
        <f aca="false">IF(B1032="","",IF(E1032&lt;&gt;"",E1032,H1032))</f>
        <v/>
      </c>
      <c r="E1032" s="15"/>
      <c r="F1032" s="21" t="str">
        <f aca="false">IF(D1032="","",IF(COUNTIF(Settings!$A$6:$A$13,D1032)&gt;0,"Income",IF(COUNTIF(Settings!$A$32:$A$34,D1032)&gt;0,"Saving","Spending")))</f>
        <v/>
      </c>
      <c r="G1032" s="15"/>
      <c r="H1032" s="22" t="str">
        <f aca="false">IF(B1032="","",IF(OR(I1032=0,INDEX(Settings!$F$6:$F$65,MAX(I1032,1))=""),"Uncategorised",INDEX(Settings!$F$6:$F$65,I1032)))</f>
        <v/>
      </c>
      <c r="I1032" s="22" t="str">
        <f aca="false">IF(B1032="","",SUMPRODUCT(MAX((Settings!$E$6:$E$65&lt;&gt;"")*ISNUMBER(SEARCH(Settings!$E$6:$E$65,B1032))*(ROW(Settings!$E$6:$E$65)-5))))</f>
        <v/>
      </c>
    </row>
    <row r="1033" customFormat="false" ht="15" hidden="false" customHeight="false" outlineLevel="0" collapsed="false">
      <c r="A1033" s="19"/>
      <c r="B1033" s="15"/>
      <c r="C1033" s="20"/>
      <c r="D1033" s="21" t="str">
        <f aca="false">IF(B1033="","",IF(E1033&lt;&gt;"",E1033,H1033))</f>
        <v/>
      </c>
      <c r="E1033" s="15"/>
      <c r="F1033" s="21" t="str">
        <f aca="false">IF(D1033="","",IF(COUNTIF(Settings!$A$6:$A$13,D1033)&gt;0,"Income",IF(COUNTIF(Settings!$A$32:$A$34,D1033)&gt;0,"Saving","Spending")))</f>
        <v/>
      </c>
      <c r="G1033" s="15"/>
      <c r="H1033" s="22" t="str">
        <f aca="false">IF(B1033="","",IF(OR(I1033=0,INDEX(Settings!$F$6:$F$65,MAX(I1033,1))=""),"Uncategorised",INDEX(Settings!$F$6:$F$65,I1033)))</f>
        <v/>
      </c>
      <c r="I1033" s="22" t="str">
        <f aca="false">IF(B1033="","",SUMPRODUCT(MAX((Settings!$E$6:$E$65&lt;&gt;"")*ISNUMBER(SEARCH(Settings!$E$6:$E$65,B1033))*(ROW(Settings!$E$6:$E$65)-5))))</f>
        <v/>
      </c>
    </row>
    <row r="1034" customFormat="false" ht="15" hidden="false" customHeight="false" outlineLevel="0" collapsed="false">
      <c r="A1034" s="19"/>
      <c r="B1034" s="15"/>
      <c r="C1034" s="20"/>
      <c r="D1034" s="21" t="str">
        <f aca="false">IF(B1034="","",IF(E1034&lt;&gt;"",E1034,H1034))</f>
        <v/>
      </c>
      <c r="E1034" s="15"/>
      <c r="F1034" s="21" t="str">
        <f aca="false">IF(D1034="","",IF(COUNTIF(Settings!$A$6:$A$13,D1034)&gt;0,"Income",IF(COUNTIF(Settings!$A$32:$A$34,D1034)&gt;0,"Saving","Spending")))</f>
        <v/>
      </c>
      <c r="G1034" s="15"/>
      <c r="H1034" s="22" t="str">
        <f aca="false">IF(B1034="","",IF(OR(I1034=0,INDEX(Settings!$F$6:$F$65,MAX(I1034,1))=""),"Uncategorised",INDEX(Settings!$F$6:$F$65,I1034)))</f>
        <v/>
      </c>
      <c r="I1034" s="22" t="str">
        <f aca="false">IF(B1034="","",SUMPRODUCT(MAX((Settings!$E$6:$E$65&lt;&gt;"")*ISNUMBER(SEARCH(Settings!$E$6:$E$65,B1034))*(ROW(Settings!$E$6:$E$65)-5))))</f>
        <v/>
      </c>
    </row>
    <row r="1035" customFormat="false" ht="15" hidden="false" customHeight="false" outlineLevel="0" collapsed="false">
      <c r="A1035" s="19"/>
      <c r="B1035" s="15"/>
      <c r="C1035" s="20"/>
      <c r="D1035" s="21" t="str">
        <f aca="false">IF(B1035="","",IF(E1035&lt;&gt;"",E1035,H1035))</f>
        <v/>
      </c>
      <c r="E1035" s="15"/>
      <c r="F1035" s="21" t="str">
        <f aca="false">IF(D1035="","",IF(COUNTIF(Settings!$A$6:$A$13,D1035)&gt;0,"Income",IF(COUNTIF(Settings!$A$32:$A$34,D1035)&gt;0,"Saving","Spending")))</f>
        <v/>
      </c>
      <c r="G1035" s="15"/>
      <c r="H1035" s="22" t="str">
        <f aca="false">IF(B1035="","",IF(OR(I1035=0,INDEX(Settings!$F$6:$F$65,MAX(I1035,1))=""),"Uncategorised",INDEX(Settings!$F$6:$F$65,I1035)))</f>
        <v/>
      </c>
      <c r="I1035" s="22" t="str">
        <f aca="false">IF(B1035="","",SUMPRODUCT(MAX((Settings!$E$6:$E$65&lt;&gt;"")*ISNUMBER(SEARCH(Settings!$E$6:$E$65,B1035))*(ROW(Settings!$E$6:$E$65)-5))))</f>
        <v/>
      </c>
    </row>
    <row r="1036" customFormat="false" ht="15" hidden="false" customHeight="false" outlineLevel="0" collapsed="false">
      <c r="A1036" s="19"/>
      <c r="B1036" s="15"/>
      <c r="C1036" s="20"/>
      <c r="D1036" s="21" t="str">
        <f aca="false">IF(B1036="","",IF(E1036&lt;&gt;"",E1036,H1036))</f>
        <v/>
      </c>
      <c r="E1036" s="15"/>
      <c r="F1036" s="21" t="str">
        <f aca="false">IF(D1036="","",IF(COUNTIF(Settings!$A$6:$A$13,D1036)&gt;0,"Income",IF(COUNTIF(Settings!$A$32:$A$34,D1036)&gt;0,"Saving","Spending")))</f>
        <v/>
      </c>
      <c r="G1036" s="15"/>
      <c r="H1036" s="22" t="str">
        <f aca="false">IF(B1036="","",IF(OR(I1036=0,INDEX(Settings!$F$6:$F$65,MAX(I1036,1))=""),"Uncategorised",INDEX(Settings!$F$6:$F$65,I1036)))</f>
        <v/>
      </c>
      <c r="I1036" s="22" t="str">
        <f aca="false">IF(B1036="","",SUMPRODUCT(MAX((Settings!$E$6:$E$65&lt;&gt;"")*ISNUMBER(SEARCH(Settings!$E$6:$E$65,B1036))*(ROW(Settings!$E$6:$E$65)-5))))</f>
        <v/>
      </c>
    </row>
    <row r="1037" customFormat="false" ht="15" hidden="false" customHeight="false" outlineLevel="0" collapsed="false">
      <c r="A1037" s="19"/>
      <c r="B1037" s="15"/>
      <c r="C1037" s="20"/>
      <c r="D1037" s="21" t="str">
        <f aca="false">IF(B1037="","",IF(E1037&lt;&gt;"",E1037,H1037))</f>
        <v/>
      </c>
      <c r="E1037" s="15"/>
      <c r="F1037" s="21" t="str">
        <f aca="false">IF(D1037="","",IF(COUNTIF(Settings!$A$6:$A$13,D1037)&gt;0,"Income",IF(COUNTIF(Settings!$A$32:$A$34,D1037)&gt;0,"Saving","Spending")))</f>
        <v/>
      </c>
      <c r="G1037" s="15"/>
      <c r="H1037" s="22" t="str">
        <f aca="false">IF(B1037="","",IF(OR(I1037=0,INDEX(Settings!$F$6:$F$65,MAX(I1037,1))=""),"Uncategorised",INDEX(Settings!$F$6:$F$65,I1037)))</f>
        <v/>
      </c>
      <c r="I1037" s="22" t="str">
        <f aca="false">IF(B1037="","",SUMPRODUCT(MAX((Settings!$E$6:$E$65&lt;&gt;"")*ISNUMBER(SEARCH(Settings!$E$6:$E$65,B1037))*(ROW(Settings!$E$6:$E$65)-5))))</f>
        <v/>
      </c>
    </row>
    <row r="1038" customFormat="false" ht="15" hidden="false" customHeight="false" outlineLevel="0" collapsed="false">
      <c r="A1038" s="19"/>
      <c r="B1038" s="15"/>
      <c r="C1038" s="20"/>
      <c r="D1038" s="21" t="str">
        <f aca="false">IF(B1038="","",IF(E1038&lt;&gt;"",E1038,H1038))</f>
        <v/>
      </c>
      <c r="E1038" s="15"/>
      <c r="F1038" s="21" t="str">
        <f aca="false">IF(D1038="","",IF(COUNTIF(Settings!$A$6:$A$13,D1038)&gt;0,"Income",IF(COUNTIF(Settings!$A$32:$A$34,D1038)&gt;0,"Saving","Spending")))</f>
        <v/>
      </c>
      <c r="G1038" s="15"/>
      <c r="H1038" s="22" t="str">
        <f aca="false">IF(B1038="","",IF(OR(I1038=0,INDEX(Settings!$F$6:$F$65,MAX(I1038,1))=""),"Uncategorised",INDEX(Settings!$F$6:$F$65,I1038)))</f>
        <v/>
      </c>
      <c r="I1038" s="22" t="str">
        <f aca="false">IF(B1038="","",SUMPRODUCT(MAX((Settings!$E$6:$E$65&lt;&gt;"")*ISNUMBER(SEARCH(Settings!$E$6:$E$65,B1038))*(ROW(Settings!$E$6:$E$65)-5))))</f>
        <v/>
      </c>
    </row>
    <row r="1039" customFormat="false" ht="15" hidden="false" customHeight="false" outlineLevel="0" collapsed="false">
      <c r="A1039" s="19"/>
      <c r="B1039" s="15"/>
      <c r="C1039" s="20"/>
      <c r="D1039" s="21" t="str">
        <f aca="false">IF(B1039="","",IF(E1039&lt;&gt;"",E1039,H1039))</f>
        <v/>
      </c>
      <c r="E1039" s="15"/>
      <c r="F1039" s="21" t="str">
        <f aca="false">IF(D1039="","",IF(COUNTIF(Settings!$A$6:$A$13,D1039)&gt;0,"Income",IF(COUNTIF(Settings!$A$32:$A$34,D1039)&gt;0,"Saving","Spending")))</f>
        <v/>
      </c>
      <c r="G1039" s="15"/>
      <c r="H1039" s="22" t="str">
        <f aca="false">IF(B1039="","",IF(OR(I1039=0,INDEX(Settings!$F$6:$F$65,MAX(I1039,1))=""),"Uncategorised",INDEX(Settings!$F$6:$F$65,I1039)))</f>
        <v/>
      </c>
      <c r="I1039" s="22" t="str">
        <f aca="false">IF(B1039="","",SUMPRODUCT(MAX((Settings!$E$6:$E$65&lt;&gt;"")*ISNUMBER(SEARCH(Settings!$E$6:$E$65,B1039))*(ROW(Settings!$E$6:$E$65)-5))))</f>
        <v/>
      </c>
    </row>
    <row r="1040" customFormat="false" ht="15" hidden="false" customHeight="false" outlineLevel="0" collapsed="false">
      <c r="A1040" s="19"/>
      <c r="B1040" s="15"/>
      <c r="C1040" s="20"/>
      <c r="D1040" s="21" t="str">
        <f aca="false">IF(B1040="","",IF(E1040&lt;&gt;"",E1040,H1040))</f>
        <v/>
      </c>
      <c r="E1040" s="15"/>
      <c r="F1040" s="21" t="str">
        <f aca="false">IF(D1040="","",IF(COUNTIF(Settings!$A$6:$A$13,D1040)&gt;0,"Income",IF(COUNTIF(Settings!$A$32:$A$34,D1040)&gt;0,"Saving","Spending")))</f>
        <v/>
      </c>
      <c r="G1040" s="15"/>
      <c r="H1040" s="22" t="str">
        <f aca="false">IF(B1040="","",IF(OR(I1040=0,INDEX(Settings!$F$6:$F$65,MAX(I1040,1))=""),"Uncategorised",INDEX(Settings!$F$6:$F$65,I1040)))</f>
        <v/>
      </c>
      <c r="I1040" s="22" t="str">
        <f aca="false">IF(B1040="","",SUMPRODUCT(MAX((Settings!$E$6:$E$65&lt;&gt;"")*ISNUMBER(SEARCH(Settings!$E$6:$E$65,B1040))*(ROW(Settings!$E$6:$E$65)-5))))</f>
        <v/>
      </c>
    </row>
    <row r="1041" customFormat="false" ht="15" hidden="false" customHeight="false" outlineLevel="0" collapsed="false">
      <c r="A1041" s="19"/>
      <c r="B1041" s="15"/>
      <c r="C1041" s="20"/>
      <c r="D1041" s="21" t="str">
        <f aca="false">IF(B1041="","",IF(E1041&lt;&gt;"",E1041,H1041))</f>
        <v/>
      </c>
      <c r="E1041" s="15"/>
      <c r="F1041" s="21" t="str">
        <f aca="false">IF(D1041="","",IF(COUNTIF(Settings!$A$6:$A$13,D1041)&gt;0,"Income",IF(COUNTIF(Settings!$A$32:$A$34,D1041)&gt;0,"Saving","Spending")))</f>
        <v/>
      </c>
      <c r="G1041" s="15"/>
      <c r="H1041" s="22" t="str">
        <f aca="false">IF(B1041="","",IF(OR(I1041=0,INDEX(Settings!$F$6:$F$65,MAX(I1041,1))=""),"Uncategorised",INDEX(Settings!$F$6:$F$65,I1041)))</f>
        <v/>
      </c>
      <c r="I1041" s="22" t="str">
        <f aca="false">IF(B1041="","",SUMPRODUCT(MAX((Settings!$E$6:$E$65&lt;&gt;"")*ISNUMBER(SEARCH(Settings!$E$6:$E$65,B1041))*(ROW(Settings!$E$6:$E$65)-5))))</f>
        <v/>
      </c>
    </row>
    <row r="1042" customFormat="false" ht="15" hidden="false" customHeight="false" outlineLevel="0" collapsed="false">
      <c r="A1042" s="19"/>
      <c r="B1042" s="15"/>
      <c r="C1042" s="20"/>
      <c r="D1042" s="21" t="str">
        <f aca="false">IF(B1042="","",IF(E1042&lt;&gt;"",E1042,H1042))</f>
        <v/>
      </c>
      <c r="E1042" s="15"/>
      <c r="F1042" s="21" t="str">
        <f aca="false">IF(D1042="","",IF(COUNTIF(Settings!$A$6:$A$13,D1042)&gt;0,"Income",IF(COUNTIF(Settings!$A$32:$A$34,D1042)&gt;0,"Saving","Spending")))</f>
        <v/>
      </c>
      <c r="G1042" s="15"/>
      <c r="H1042" s="22" t="str">
        <f aca="false">IF(B1042="","",IF(OR(I1042=0,INDEX(Settings!$F$6:$F$65,MAX(I1042,1))=""),"Uncategorised",INDEX(Settings!$F$6:$F$65,I1042)))</f>
        <v/>
      </c>
      <c r="I1042" s="22" t="str">
        <f aca="false">IF(B1042="","",SUMPRODUCT(MAX((Settings!$E$6:$E$65&lt;&gt;"")*ISNUMBER(SEARCH(Settings!$E$6:$E$65,B1042))*(ROW(Settings!$E$6:$E$65)-5))))</f>
        <v/>
      </c>
    </row>
    <row r="1043" customFormat="false" ht="15" hidden="false" customHeight="false" outlineLevel="0" collapsed="false">
      <c r="A1043" s="19"/>
      <c r="B1043" s="15"/>
      <c r="C1043" s="20"/>
      <c r="D1043" s="21" t="str">
        <f aca="false">IF(B1043="","",IF(E1043&lt;&gt;"",E1043,H1043))</f>
        <v/>
      </c>
      <c r="E1043" s="15"/>
      <c r="F1043" s="21" t="str">
        <f aca="false">IF(D1043="","",IF(COUNTIF(Settings!$A$6:$A$13,D1043)&gt;0,"Income",IF(COUNTIF(Settings!$A$32:$A$34,D1043)&gt;0,"Saving","Spending")))</f>
        <v/>
      </c>
      <c r="G1043" s="15"/>
      <c r="H1043" s="22" t="str">
        <f aca="false">IF(B1043="","",IF(OR(I1043=0,INDEX(Settings!$F$6:$F$65,MAX(I1043,1))=""),"Uncategorised",INDEX(Settings!$F$6:$F$65,I1043)))</f>
        <v/>
      </c>
      <c r="I1043" s="22" t="str">
        <f aca="false">IF(B1043="","",SUMPRODUCT(MAX((Settings!$E$6:$E$65&lt;&gt;"")*ISNUMBER(SEARCH(Settings!$E$6:$E$65,B1043))*(ROW(Settings!$E$6:$E$65)-5))))</f>
        <v/>
      </c>
    </row>
    <row r="1044" customFormat="false" ht="15" hidden="false" customHeight="false" outlineLevel="0" collapsed="false">
      <c r="A1044" s="19"/>
      <c r="B1044" s="15"/>
      <c r="C1044" s="20"/>
      <c r="D1044" s="21" t="str">
        <f aca="false">IF(B1044="","",IF(E1044&lt;&gt;"",E1044,H1044))</f>
        <v/>
      </c>
      <c r="E1044" s="15"/>
      <c r="F1044" s="21" t="str">
        <f aca="false">IF(D1044="","",IF(COUNTIF(Settings!$A$6:$A$13,D1044)&gt;0,"Income",IF(COUNTIF(Settings!$A$32:$A$34,D1044)&gt;0,"Saving","Spending")))</f>
        <v/>
      </c>
      <c r="G1044" s="15"/>
      <c r="H1044" s="22" t="str">
        <f aca="false">IF(B1044="","",IF(OR(I1044=0,INDEX(Settings!$F$6:$F$65,MAX(I1044,1))=""),"Uncategorised",INDEX(Settings!$F$6:$F$65,I1044)))</f>
        <v/>
      </c>
      <c r="I1044" s="22" t="str">
        <f aca="false">IF(B1044="","",SUMPRODUCT(MAX((Settings!$E$6:$E$65&lt;&gt;"")*ISNUMBER(SEARCH(Settings!$E$6:$E$65,B1044))*(ROW(Settings!$E$6:$E$65)-5))))</f>
        <v/>
      </c>
    </row>
    <row r="1045" customFormat="false" ht="15" hidden="false" customHeight="false" outlineLevel="0" collapsed="false">
      <c r="A1045" s="19"/>
      <c r="B1045" s="15"/>
      <c r="C1045" s="20"/>
      <c r="D1045" s="21" t="str">
        <f aca="false">IF(B1045="","",IF(E1045&lt;&gt;"",E1045,H1045))</f>
        <v/>
      </c>
      <c r="E1045" s="15"/>
      <c r="F1045" s="21" t="str">
        <f aca="false">IF(D1045="","",IF(COUNTIF(Settings!$A$6:$A$13,D1045)&gt;0,"Income",IF(COUNTIF(Settings!$A$32:$A$34,D1045)&gt;0,"Saving","Spending")))</f>
        <v/>
      </c>
      <c r="G1045" s="15"/>
      <c r="H1045" s="22" t="str">
        <f aca="false">IF(B1045="","",IF(OR(I1045=0,INDEX(Settings!$F$6:$F$65,MAX(I1045,1))=""),"Uncategorised",INDEX(Settings!$F$6:$F$65,I1045)))</f>
        <v/>
      </c>
      <c r="I1045" s="22" t="str">
        <f aca="false">IF(B1045="","",SUMPRODUCT(MAX((Settings!$E$6:$E$65&lt;&gt;"")*ISNUMBER(SEARCH(Settings!$E$6:$E$65,B1045))*(ROW(Settings!$E$6:$E$65)-5))))</f>
        <v/>
      </c>
    </row>
    <row r="1046" customFormat="false" ht="15" hidden="false" customHeight="false" outlineLevel="0" collapsed="false">
      <c r="A1046" s="19"/>
      <c r="B1046" s="15"/>
      <c r="C1046" s="20"/>
      <c r="D1046" s="21" t="str">
        <f aca="false">IF(B1046="","",IF(E1046&lt;&gt;"",E1046,H1046))</f>
        <v/>
      </c>
      <c r="E1046" s="15"/>
      <c r="F1046" s="21" t="str">
        <f aca="false">IF(D1046="","",IF(COUNTIF(Settings!$A$6:$A$13,D1046)&gt;0,"Income",IF(COUNTIF(Settings!$A$32:$A$34,D1046)&gt;0,"Saving","Spending")))</f>
        <v/>
      </c>
      <c r="G1046" s="15"/>
      <c r="H1046" s="22" t="str">
        <f aca="false">IF(B1046="","",IF(OR(I1046=0,INDEX(Settings!$F$6:$F$65,MAX(I1046,1))=""),"Uncategorised",INDEX(Settings!$F$6:$F$65,I1046)))</f>
        <v/>
      </c>
      <c r="I1046" s="22" t="str">
        <f aca="false">IF(B1046="","",SUMPRODUCT(MAX((Settings!$E$6:$E$65&lt;&gt;"")*ISNUMBER(SEARCH(Settings!$E$6:$E$65,B1046))*(ROW(Settings!$E$6:$E$65)-5))))</f>
        <v/>
      </c>
    </row>
    <row r="1047" customFormat="false" ht="15" hidden="false" customHeight="false" outlineLevel="0" collapsed="false">
      <c r="A1047" s="19"/>
      <c r="B1047" s="15"/>
      <c r="C1047" s="20"/>
      <c r="D1047" s="21" t="str">
        <f aca="false">IF(B1047="","",IF(E1047&lt;&gt;"",E1047,H1047))</f>
        <v/>
      </c>
      <c r="E1047" s="15"/>
      <c r="F1047" s="21" t="str">
        <f aca="false">IF(D1047="","",IF(COUNTIF(Settings!$A$6:$A$13,D1047)&gt;0,"Income",IF(COUNTIF(Settings!$A$32:$A$34,D1047)&gt;0,"Saving","Spending")))</f>
        <v/>
      </c>
      <c r="G1047" s="15"/>
      <c r="H1047" s="22" t="str">
        <f aca="false">IF(B1047="","",IF(OR(I1047=0,INDEX(Settings!$F$6:$F$65,MAX(I1047,1))=""),"Uncategorised",INDEX(Settings!$F$6:$F$65,I1047)))</f>
        <v/>
      </c>
      <c r="I1047" s="22" t="str">
        <f aca="false">IF(B1047="","",SUMPRODUCT(MAX((Settings!$E$6:$E$65&lt;&gt;"")*ISNUMBER(SEARCH(Settings!$E$6:$E$65,B1047))*(ROW(Settings!$E$6:$E$65)-5))))</f>
        <v/>
      </c>
    </row>
    <row r="1048" customFormat="false" ht="15" hidden="false" customHeight="false" outlineLevel="0" collapsed="false">
      <c r="A1048" s="19"/>
      <c r="B1048" s="15"/>
      <c r="C1048" s="20"/>
      <c r="D1048" s="21" t="str">
        <f aca="false">IF(B1048="","",IF(E1048&lt;&gt;"",E1048,H1048))</f>
        <v/>
      </c>
      <c r="E1048" s="15"/>
      <c r="F1048" s="21" t="str">
        <f aca="false">IF(D1048="","",IF(COUNTIF(Settings!$A$6:$A$13,D1048)&gt;0,"Income",IF(COUNTIF(Settings!$A$32:$A$34,D1048)&gt;0,"Saving","Spending")))</f>
        <v/>
      </c>
      <c r="G1048" s="15"/>
      <c r="H1048" s="22" t="str">
        <f aca="false">IF(B1048="","",IF(OR(I1048=0,INDEX(Settings!$F$6:$F$65,MAX(I1048,1))=""),"Uncategorised",INDEX(Settings!$F$6:$F$65,I1048)))</f>
        <v/>
      </c>
      <c r="I1048" s="22" t="str">
        <f aca="false">IF(B1048="","",SUMPRODUCT(MAX((Settings!$E$6:$E$65&lt;&gt;"")*ISNUMBER(SEARCH(Settings!$E$6:$E$65,B1048))*(ROW(Settings!$E$6:$E$65)-5))))</f>
        <v/>
      </c>
    </row>
    <row r="1049" customFormat="false" ht="15" hidden="false" customHeight="false" outlineLevel="0" collapsed="false">
      <c r="A1049" s="19"/>
      <c r="B1049" s="15"/>
      <c r="C1049" s="20"/>
      <c r="D1049" s="21" t="str">
        <f aca="false">IF(B1049="","",IF(E1049&lt;&gt;"",E1049,H1049))</f>
        <v/>
      </c>
      <c r="E1049" s="15"/>
      <c r="F1049" s="21" t="str">
        <f aca="false">IF(D1049="","",IF(COUNTIF(Settings!$A$6:$A$13,D1049)&gt;0,"Income",IF(COUNTIF(Settings!$A$32:$A$34,D1049)&gt;0,"Saving","Spending")))</f>
        <v/>
      </c>
      <c r="G1049" s="15"/>
      <c r="H1049" s="22" t="str">
        <f aca="false">IF(B1049="","",IF(OR(I1049=0,INDEX(Settings!$F$6:$F$65,MAX(I1049,1))=""),"Uncategorised",INDEX(Settings!$F$6:$F$65,I1049)))</f>
        <v/>
      </c>
      <c r="I1049" s="22" t="str">
        <f aca="false">IF(B1049="","",SUMPRODUCT(MAX((Settings!$E$6:$E$65&lt;&gt;"")*ISNUMBER(SEARCH(Settings!$E$6:$E$65,B1049))*(ROW(Settings!$E$6:$E$65)-5))))</f>
        <v/>
      </c>
    </row>
    <row r="1050" customFormat="false" ht="15" hidden="false" customHeight="false" outlineLevel="0" collapsed="false">
      <c r="A1050" s="19"/>
      <c r="B1050" s="15"/>
      <c r="C1050" s="20"/>
      <c r="D1050" s="21" t="str">
        <f aca="false">IF(B1050="","",IF(E1050&lt;&gt;"",E1050,H1050))</f>
        <v/>
      </c>
      <c r="E1050" s="15"/>
      <c r="F1050" s="21" t="str">
        <f aca="false">IF(D1050="","",IF(COUNTIF(Settings!$A$6:$A$13,D1050)&gt;0,"Income",IF(COUNTIF(Settings!$A$32:$A$34,D1050)&gt;0,"Saving","Spending")))</f>
        <v/>
      </c>
      <c r="G1050" s="15"/>
      <c r="H1050" s="22" t="str">
        <f aca="false">IF(B1050="","",IF(OR(I1050=0,INDEX(Settings!$F$6:$F$65,MAX(I1050,1))=""),"Uncategorised",INDEX(Settings!$F$6:$F$65,I1050)))</f>
        <v/>
      </c>
      <c r="I1050" s="22" t="str">
        <f aca="false">IF(B1050="","",SUMPRODUCT(MAX((Settings!$E$6:$E$65&lt;&gt;"")*ISNUMBER(SEARCH(Settings!$E$6:$E$65,B1050))*(ROW(Settings!$E$6:$E$65)-5))))</f>
        <v/>
      </c>
    </row>
    <row r="1051" customFormat="false" ht="15" hidden="false" customHeight="false" outlineLevel="0" collapsed="false">
      <c r="A1051" s="19"/>
      <c r="B1051" s="15"/>
      <c r="C1051" s="20"/>
      <c r="D1051" s="21" t="str">
        <f aca="false">IF(B1051="","",IF(E1051&lt;&gt;"",E1051,H1051))</f>
        <v/>
      </c>
      <c r="E1051" s="15"/>
      <c r="F1051" s="21" t="str">
        <f aca="false">IF(D1051="","",IF(COUNTIF(Settings!$A$6:$A$13,D1051)&gt;0,"Income",IF(COUNTIF(Settings!$A$32:$A$34,D1051)&gt;0,"Saving","Spending")))</f>
        <v/>
      </c>
      <c r="G1051" s="15"/>
      <c r="H1051" s="22" t="str">
        <f aca="false">IF(B1051="","",IF(OR(I1051=0,INDEX(Settings!$F$6:$F$65,MAX(I1051,1))=""),"Uncategorised",INDEX(Settings!$F$6:$F$65,I1051)))</f>
        <v/>
      </c>
      <c r="I1051" s="22" t="str">
        <f aca="false">IF(B1051="","",SUMPRODUCT(MAX((Settings!$E$6:$E$65&lt;&gt;"")*ISNUMBER(SEARCH(Settings!$E$6:$E$65,B1051))*(ROW(Settings!$E$6:$E$65)-5))))</f>
        <v/>
      </c>
    </row>
    <row r="1052" customFormat="false" ht="15" hidden="false" customHeight="false" outlineLevel="0" collapsed="false">
      <c r="A1052" s="19"/>
      <c r="B1052" s="15"/>
      <c r="C1052" s="20"/>
      <c r="D1052" s="21" t="str">
        <f aca="false">IF(B1052="","",IF(E1052&lt;&gt;"",E1052,H1052))</f>
        <v/>
      </c>
      <c r="E1052" s="15"/>
      <c r="F1052" s="21" t="str">
        <f aca="false">IF(D1052="","",IF(COUNTIF(Settings!$A$6:$A$13,D1052)&gt;0,"Income",IF(COUNTIF(Settings!$A$32:$A$34,D1052)&gt;0,"Saving","Spending")))</f>
        <v/>
      </c>
      <c r="G1052" s="15"/>
      <c r="H1052" s="22" t="str">
        <f aca="false">IF(B1052="","",IF(OR(I1052=0,INDEX(Settings!$F$6:$F$65,MAX(I1052,1))=""),"Uncategorised",INDEX(Settings!$F$6:$F$65,I1052)))</f>
        <v/>
      </c>
      <c r="I1052" s="22" t="str">
        <f aca="false">IF(B1052="","",SUMPRODUCT(MAX((Settings!$E$6:$E$65&lt;&gt;"")*ISNUMBER(SEARCH(Settings!$E$6:$E$65,B1052))*(ROW(Settings!$E$6:$E$65)-5))))</f>
        <v/>
      </c>
    </row>
    <row r="1053" customFormat="false" ht="15" hidden="false" customHeight="false" outlineLevel="0" collapsed="false">
      <c r="A1053" s="19"/>
      <c r="B1053" s="15"/>
      <c r="C1053" s="20"/>
      <c r="D1053" s="21" t="str">
        <f aca="false">IF(B1053="","",IF(E1053&lt;&gt;"",E1053,H1053))</f>
        <v/>
      </c>
      <c r="E1053" s="15"/>
      <c r="F1053" s="21" t="str">
        <f aca="false">IF(D1053="","",IF(COUNTIF(Settings!$A$6:$A$13,D1053)&gt;0,"Income",IF(COUNTIF(Settings!$A$32:$A$34,D1053)&gt;0,"Saving","Spending")))</f>
        <v/>
      </c>
      <c r="G1053" s="15"/>
      <c r="H1053" s="22" t="str">
        <f aca="false">IF(B1053="","",IF(OR(I1053=0,INDEX(Settings!$F$6:$F$65,MAX(I1053,1))=""),"Uncategorised",INDEX(Settings!$F$6:$F$65,I1053)))</f>
        <v/>
      </c>
      <c r="I1053" s="22" t="str">
        <f aca="false">IF(B1053="","",SUMPRODUCT(MAX((Settings!$E$6:$E$65&lt;&gt;"")*ISNUMBER(SEARCH(Settings!$E$6:$E$65,B1053))*(ROW(Settings!$E$6:$E$65)-5))))</f>
        <v/>
      </c>
    </row>
    <row r="1054" customFormat="false" ht="15" hidden="false" customHeight="false" outlineLevel="0" collapsed="false">
      <c r="A1054" s="19"/>
      <c r="B1054" s="15"/>
      <c r="C1054" s="20"/>
      <c r="D1054" s="21" t="str">
        <f aca="false">IF(B1054="","",IF(E1054&lt;&gt;"",E1054,H1054))</f>
        <v/>
      </c>
      <c r="E1054" s="15"/>
      <c r="F1054" s="21" t="str">
        <f aca="false">IF(D1054="","",IF(COUNTIF(Settings!$A$6:$A$13,D1054)&gt;0,"Income",IF(COUNTIF(Settings!$A$32:$A$34,D1054)&gt;0,"Saving","Spending")))</f>
        <v/>
      </c>
      <c r="G1054" s="15"/>
      <c r="H1054" s="22" t="str">
        <f aca="false">IF(B1054="","",IF(OR(I1054=0,INDEX(Settings!$F$6:$F$65,MAX(I1054,1))=""),"Uncategorised",INDEX(Settings!$F$6:$F$65,I1054)))</f>
        <v/>
      </c>
      <c r="I1054" s="22" t="str">
        <f aca="false">IF(B1054="","",SUMPRODUCT(MAX((Settings!$E$6:$E$65&lt;&gt;"")*ISNUMBER(SEARCH(Settings!$E$6:$E$65,B1054))*(ROW(Settings!$E$6:$E$65)-5))))</f>
        <v/>
      </c>
    </row>
    <row r="1055" customFormat="false" ht="15" hidden="false" customHeight="false" outlineLevel="0" collapsed="false">
      <c r="A1055" s="19"/>
      <c r="B1055" s="15"/>
      <c r="C1055" s="20"/>
      <c r="D1055" s="21" t="str">
        <f aca="false">IF(B1055="","",IF(E1055&lt;&gt;"",E1055,H1055))</f>
        <v/>
      </c>
      <c r="E1055" s="15"/>
      <c r="F1055" s="21" t="str">
        <f aca="false">IF(D1055="","",IF(COUNTIF(Settings!$A$6:$A$13,D1055)&gt;0,"Income",IF(COUNTIF(Settings!$A$32:$A$34,D1055)&gt;0,"Saving","Spending")))</f>
        <v/>
      </c>
      <c r="G1055" s="15"/>
      <c r="H1055" s="22" t="str">
        <f aca="false">IF(B1055="","",IF(OR(I1055=0,INDEX(Settings!$F$6:$F$65,MAX(I1055,1))=""),"Uncategorised",INDEX(Settings!$F$6:$F$65,I1055)))</f>
        <v/>
      </c>
      <c r="I1055" s="22" t="str">
        <f aca="false">IF(B1055="","",SUMPRODUCT(MAX((Settings!$E$6:$E$65&lt;&gt;"")*ISNUMBER(SEARCH(Settings!$E$6:$E$65,B1055))*(ROW(Settings!$E$6:$E$65)-5))))</f>
        <v/>
      </c>
    </row>
    <row r="1056" customFormat="false" ht="15" hidden="false" customHeight="false" outlineLevel="0" collapsed="false">
      <c r="A1056" s="19"/>
      <c r="B1056" s="15"/>
      <c r="C1056" s="20"/>
      <c r="D1056" s="21" t="str">
        <f aca="false">IF(B1056="","",IF(E1056&lt;&gt;"",E1056,H1056))</f>
        <v/>
      </c>
      <c r="E1056" s="15"/>
      <c r="F1056" s="21" t="str">
        <f aca="false">IF(D1056="","",IF(COUNTIF(Settings!$A$6:$A$13,D1056)&gt;0,"Income",IF(COUNTIF(Settings!$A$32:$A$34,D1056)&gt;0,"Saving","Spending")))</f>
        <v/>
      </c>
      <c r="G1056" s="15"/>
      <c r="H1056" s="22" t="str">
        <f aca="false">IF(B1056="","",IF(OR(I1056=0,INDEX(Settings!$F$6:$F$65,MAX(I1056,1))=""),"Uncategorised",INDEX(Settings!$F$6:$F$65,I1056)))</f>
        <v/>
      </c>
      <c r="I1056" s="22" t="str">
        <f aca="false">IF(B1056="","",SUMPRODUCT(MAX((Settings!$E$6:$E$65&lt;&gt;"")*ISNUMBER(SEARCH(Settings!$E$6:$E$65,B1056))*(ROW(Settings!$E$6:$E$65)-5))))</f>
        <v/>
      </c>
    </row>
    <row r="1057" customFormat="false" ht="15" hidden="false" customHeight="false" outlineLevel="0" collapsed="false">
      <c r="A1057" s="19"/>
      <c r="B1057" s="15"/>
      <c r="C1057" s="20"/>
      <c r="D1057" s="21" t="str">
        <f aca="false">IF(B1057="","",IF(E1057&lt;&gt;"",E1057,H1057))</f>
        <v/>
      </c>
      <c r="E1057" s="15"/>
      <c r="F1057" s="21" t="str">
        <f aca="false">IF(D1057="","",IF(COUNTIF(Settings!$A$6:$A$13,D1057)&gt;0,"Income",IF(COUNTIF(Settings!$A$32:$A$34,D1057)&gt;0,"Saving","Spending")))</f>
        <v/>
      </c>
      <c r="G1057" s="15"/>
      <c r="H1057" s="22" t="str">
        <f aca="false">IF(B1057="","",IF(OR(I1057=0,INDEX(Settings!$F$6:$F$65,MAX(I1057,1))=""),"Uncategorised",INDEX(Settings!$F$6:$F$65,I1057)))</f>
        <v/>
      </c>
      <c r="I1057" s="22" t="str">
        <f aca="false">IF(B1057="","",SUMPRODUCT(MAX((Settings!$E$6:$E$65&lt;&gt;"")*ISNUMBER(SEARCH(Settings!$E$6:$E$65,B1057))*(ROW(Settings!$E$6:$E$65)-5))))</f>
        <v/>
      </c>
    </row>
    <row r="1058" customFormat="false" ht="15" hidden="false" customHeight="false" outlineLevel="0" collapsed="false">
      <c r="A1058" s="19"/>
      <c r="B1058" s="15"/>
      <c r="C1058" s="20"/>
      <c r="D1058" s="21" t="str">
        <f aca="false">IF(B1058="","",IF(E1058&lt;&gt;"",E1058,H1058))</f>
        <v/>
      </c>
      <c r="E1058" s="15"/>
      <c r="F1058" s="21" t="str">
        <f aca="false">IF(D1058="","",IF(COUNTIF(Settings!$A$6:$A$13,D1058)&gt;0,"Income",IF(COUNTIF(Settings!$A$32:$A$34,D1058)&gt;0,"Saving","Spending")))</f>
        <v/>
      </c>
      <c r="G1058" s="15"/>
      <c r="H1058" s="22" t="str">
        <f aca="false">IF(B1058="","",IF(OR(I1058=0,INDEX(Settings!$F$6:$F$65,MAX(I1058,1))=""),"Uncategorised",INDEX(Settings!$F$6:$F$65,I1058)))</f>
        <v/>
      </c>
      <c r="I1058" s="22" t="str">
        <f aca="false">IF(B1058="","",SUMPRODUCT(MAX((Settings!$E$6:$E$65&lt;&gt;"")*ISNUMBER(SEARCH(Settings!$E$6:$E$65,B1058))*(ROW(Settings!$E$6:$E$65)-5))))</f>
        <v/>
      </c>
    </row>
    <row r="1059" customFormat="false" ht="15" hidden="false" customHeight="false" outlineLevel="0" collapsed="false">
      <c r="A1059" s="19"/>
      <c r="B1059" s="15"/>
      <c r="C1059" s="20"/>
      <c r="D1059" s="21" t="str">
        <f aca="false">IF(B1059="","",IF(E1059&lt;&gt;"",E1059,H1059))</f>
        <v/>
      </c>
      <c r="E1059" s="15"/>
      <c r="F1059" s="21" t="str">
        <f aca="false">IF(D1059="","",IF(COUNTIF(Settings!$A$6:$A$13,D1059)&gt;0,"Income",IF(COUNTIF(Settings!$A$32:$A$34,D1059)&gt;0,"Saving","Spending")))</f>
        <v/>
      </c>
      <c r="G1059" s="15"/>
      <c r="H1059" s="22" t="str">
        <f aca="false">IF(B1059="","",IF(OR(I1059=0,INDEX(Settings!$F$6:$F$65,MAX(I1059,1))=""),"Uncategorised",INDEX(Settings!$F$6:$F$65,I1059)))</f>
        <v/>
      </c>
      <c r="I1059" s="22" t="str">
        <f aca="false">IF(B1059="","",SUMPRODUCT(MAX((Settings!$E$6:$E$65&lt;&gt;"")*ISNUMBER(SEARCH(Settings!$E$6:$E$65,B1059))*(ROW(Settings!$E$6:$E$65)-5))))</f>
        <v/>
      </c>
    </row>
    <row r="1060" customFormat="false" ht="15" hidden="false" customHeight="false" outlineLevel="0" collapsed="false">
      <c r="A1060" s="19"/>
      <c r="B1060" s="15"/>
      <c r="C1060" s="20"/>
      <c r="D1060" s="21" t="str">
        <f aca="false">IF(B1060="","",IF(E1060&lt;&gt;"",E1060,H1060))</f>
        <v/>
      </c>
      <c r="E1060" s="15"/>
      <c r="F1060" s="21" t="str">
        <f aca="false">IF(D1060="","",IF(COUNTIF(Settings!$A$6:$A$13,D1060)&gt;0,"Income",IF(COUNTIF(Settings!$A$32:$A$34,D1060)&gt;0,"Saving","Spending")))</f>
        <v/>
      </c>
      <c r="G1060" s="15"/>
      <c r="H1060" s="22" t="str">
        <f aca="false">IF(B1060="","",IF(OR(I1060=0,INDEX(Settings!$F$6:$F$65,MAX(I1060,1))=""),"Uncategorised",INDEX(Settings!$F$6:$F$65,I1060)))</f>
        <v/>
      </c>
      <c r="I1060" s="22" t="str">
        <f aca="false">IF(B1060="","",SUMPRODUCT(MAX((Settings!$E$6:$E$65&lt;&gt;"")*ISNUMBER(SEARCH(Settings!$E$6:$E$65,B1060))*(ROW(Settings!$E$6:$E$65)-5))))</f>
        <v/>
      </c>
    </row>
    <row r="1061" customFormat="false" ht="15" hidden="false" customHeight="false" outlineLevel="0" collapsed="false">
      <c r="A1061" s="19"/>
      <c r="B1061" s="15"/>
      <c r="C1061" s="20"/>
      <c r="D1061" s="21" t="str">
        <f aca="false">IF(B1061="","",IF(E1061&lt;&gt;"",E1061,H1061))</f>
        <v/>
      </c>
      <c r="E1061" s="15"/>
      <c r="F1061" s="21" t="str">
        <f aca="false">IF(D1061="","",IF(COUNTIF(Settings!$A$6:$A$13,D1061)&gt;0,"Income",IF(COUNTIF(Settings!$A$32:$A$34,D1061)&gt;0,"Saving","Spending")))</f>
        <v/>
      </c>
      <c r="G1061" s="15"/>
      <c r="H1061" s="22" t="str">
        <f aca="false">IF(B1061="","",IF(OR(I1061=0,INDEX(Settings!$F$6:$F$65,MAX(I1061,1))=""),"Uncategorised",INDEX(Settings!$F$6:$F$65,I1061)))</f>
        <v/>
      </c>
      <c r="I1061" s="22" t="str">
        <f aca="false">IF(B1061="","",SUMPRODUCT(MAX((Settings!$E$6:$E$65&lt;&gt;"")*ISNUMBER(SEARCH(Settings!$E$6:$E$65,B1061))*(ROW(Settings!$E$6:$E$65)-5))))</f>
        <v/>
      </c>
    </row>
    <row r="1062" customFormat="false" ht="15" hidden="false" customHeight="false" outlineLevel="0" collapsed="false">
      <c r="A1062" s="19"/>
      <c r="B1062" s="15"/>
      <c r="C1062" s="20"/>
      <c r="D1062" s="21" t="str">
        <f aca="false">IF(B1062="","",IF(E1062&lt;&gt;"",E1062,H1062))</f>
        <v/>
      </c>
      <c r="E1062" s="15"/>
      <c r="F1062" s="21" t="str">
        <f aca="false">IF(D1062="","",IF(COUNTIF(Settings!$A$6:$A$13,D1062)&gt;0,"Income",IF(COUNTIF(Settings!$A$32:$A$34,D1062)&gt;0,"Saving","Spending")))</f>
        <v/>
      </c>
      <c r="G1062" s="15"/>
      <c r="H1062" s="22" t="str">
        <f aca="false">IF(B1062="","",IF(OR(I1062=0,INDEX(Settings!$F$6:$F$65,MAX(I1062,1))=""),"Uncategorised",INDEX(Settings!$F$6:$F$65,I1062)))</f>
        <v/>
      </c>
      <c r="I1062" s="22" t="str">
        <f aca="false">IF(B1062="","",SUMPRODUCT(MAX((Settings!$E$6:$E$65&lt;&gt;"")*ISNUMBER(SEARCH(Settings!$E$6:$E$65,B1062))*(ROW(Settings!$E$6:$E$65)-5))))</f>
        <v/>
      </c>
    </row>
    <row r="1063" customFormat="false" ht="15" hidden="false" customHeight="false" outlineLevel="0" collapsed="false">
      <c r="A1063" s="19"/>
      <c r="B1063" s="15"/>
      <c r="C1063" s="20"/>
      <c r="D1063" s="21" t="str">
        <f aca="false">IF(B1063="","",IF(E1063&lt;&gt;"",E1063,H1063))</f>
        <v/>
      </c>
      <c r="E1063" s="15"/>
      <c r="F1063" s="21" t="str">
        <f aca="false">IF(D1063="","",IF(COUNTIF(Settings!$A$6:$A$13,D1063)&gt;0,"Income",IF(COUNTIF(Settings!$A$32:$A$34,D1063)&gt;0,"Saving","Spending")))</f>
        <v/>
      </c>
      <c r="G1063" s="15"/>
      <c r="H1063" s="22" t="str">
        <f aca="false">IF(B1063="","",IF(OR(I1063=0,INDEX(Settings!$F$6:$F$65,MAX(I1063,1))=""),"Uncategorised",INDEX(Settings!$F$6:$F$65,I1063)))</f>
        <v/>
      </c>
      <c r="I1063" s="22" t="str">
        <f aca="false">IF(B1063="","",SUMPRODUCT(MAX((Settings!$E$6:$E$65&lt;&gt;"")*ISNUMBER(SEARCH(Settings!$E$6:$E$65,B1063))*(ROW(Settings!$E$6:$E$65)-5))))</f>
        <v/>
      </c>
    </row>
    <row r="1064" customFormat="false" ht="15" hidden="false" customHeight="false" outlineLevel="0" collapsed="false">
      <c r="A1064" s="19"/>
      <c r="B1064" s="15"/>
      <c r="C1064" s="20"/>
      <c r="D1064" s="21" t="str">
        <f aca="false">IF(B1064="","",IF(E1064&lt;&gt;"",E1064,H1064))</f>
        <v/>
      </c>
      <c r="E1064" s="15"/>
      <c r="F1064" s="21" t="str">
        <f aca="false">IF(D1064="","",IF(COUNTIF(Settings!$A$6:$A$13,D1064)&gt;0,"Income",IF(COUNTIF(Settings!$A$32:$A$34,D1064)&gt;0,"Saving","Spending")))</f>
        <v/>
      </c>
      <c r="G1064" s="15"/>
      <c r="H1064" s="22" t="str">
        <f aca="false">IF(B1064="","",IF(OR(I1064=0,INDEX(Settings!$F$6:$F$65,MAX(I1064,1))=""),"Uncategorised",INDEX(Settings!$F$6:$F$65,I1064)))</f>
        <v/>
      </c>
      <c r="I1064" s="22" t="str">
        <f aca="false">IF(B1064="","",SUMPRODUCT(MAX((Settings!$E$6:$E$65&lt;&gt;"")*ISNUMBER(SEARCH(Settings!$E$6:$E$65,B1064))*(ROW(Settings!$E$6:$E$65)-5))))</f>
        <v/>
      </c>
    </row>
    <row r="1065" customFormat="false" ht="15" hidden="false" customHeight="false" outlineLevel="0" collapsed="false">
      <c r="A1065" s="19"/>
      <c r="B1065" s="15"/>
      <c r="C1065" s="20"/>
      <c r="D1065" s="21" t="str">
        <f aca="false">IF(B1065="","",IF(E1065&lt;&gt;"",E1065,H1065))</f>
        <v/>
      </c>
      <c r="E1065" s="15"/>
      <c r="F1065" s="21" t="str">
        <f aca="false">IF(D1065="","",IF(COUNTIF(Settings!$A$6:$A$13,D1065)&gt;0,"Income",IF(COUNTIF(Settings!$A$32:$A$34,D1065)&gt;0,"Saving","Spending")))</f>
        <v/>
      </c>
      <c r="G1065" s="15"/>
      <c r="H1065" s="22" t="str">
        <f aca="false">IF(B1065="","",IF(OR(I1065=0,INDEX(Settings!$F$6:$F$65,MAX(I1065,1))=""),"Uncategorised",INDEX(Settings!$F$6:$F$65,I1065)))</f>
        <v/>
      </c>
      <c r="I1065" s="22" t="str">
        <f aca="false">IF(B1065="","",SUMPRODUCT(MAX((Settings!$E$6:$E$65&lt;&gt;"")*ISNUMBER(SEARCH(Settings!$E$6:$E$65,B1065))*(ROW(Settings!$E$6:$E$65)-5))))</f>
        <v/>
      </c>
    </row>
    <row r="1066" customFormat="false" ht="15" hidden="false" customHeight="false" outlineLevel="0" collapsed="false">
      <c r="A1066" s="19"/>
      <c r="B1066" s="15"/>
      <c r="C1066" s="20"/>
      <c r="D1066" s="21" t="str">
        <f aca="false">IF(B1066="","",IF(E1066&lt;&gt;"",E1066,H1066))</f>
        <v/>
      </c>
      <c r="E1066" s="15"/>
      <c r="F1066" s="21" t="str">
        <f aca="false">IF(D1066="","",IF(COUNTIF(Settings!$A$6:$A$13,D1066)&gt;0,"Income",IF(COUNTIF(Settings!$A$32:$A$34,D1066)&gt;0,"Saving","Spending")))</f>
        <v/>
      </c>
      <c r="G1066" s="15"/>
      <c r="H1066" s="22" t="str">
        <f aca="false">IF(B1066="","",IF(OR(I1066=0,INDEX(Settings!$F$6:$F$65,MAX(I1066,1))=""),"Uncategorised",INDEX(Settings!$F$6:$F$65,I1066)))</f>
        <v/>
      </c>
      <c r="I1066" s="22" t="str">
        <f aca="false">IF(B1066="","",SUMPRODUCT(MAX((Settings!$E$6:$E$65&lt;&gt;"")*ISNUMBER(SEARCH(Settings!$E$6:$E$65,B1066))*(ROW(Settings!$E$6:$E$65)-5))))</f>
        <v/>
      </c>
    </row>
    <row r="1067" customFormat="false" ht="15" hidden="false" customHeight="false" outlineLevel="0" collapsed="false">
      <c r="A1067" s="19"/>
      <c r="B1067" s="15"/>
      <c r="C1067" s="20"/>
      <c r="D1067" s="21" t="str">
        <f aca="false">IF(B1067="","",IF(E1067&lt;&gt;"",E1067,H1067))</f>
        <v/>
      </c>
      <c r="E1067" s="15"/>
      <c r="F1067" s="21" t="str">
        <f aca="false">IF(D1067="","",IF(COUNTIF(Settings!$A$6:$A$13,D1067)&gt;0,"Income",IF(COUNTIF(Settings!$A$32:$A$34,D1067)&gt;0,"Saving","Spending")))</f>
        <v/>
      </c>
      <c r="G1067" s="15"/>
      <c r="H1067" s="22" t="str">
        <f aca="false">IF(B1067="","",IF(OR(I1067=0,INDEX(Settings!$F$6:$F$65,MAX(I1067,1))=""),"Uncategorised",INDEX(Settings!$F$6:$F$65,I1067)))</f>
        <v/>
      </c>
      <c r="I1067" s="22" t="str">
        <f aca="false">IF(B1067="","",SUMPRODUCT(MAX((Settings!$E$6:$E$65&lt;&gt;"")*ISNUMBER(SEARCH(Settings!$E$6:$E$65,B1067))*(ROW(Settings!$E$6:$E$65)-5))))</f>
        <v/>
      </c>
    </row>
    <row r="1068" customFormat="false" ht="15" hidden="false" customHeight="false" outlineLevel="0" collapsed="false">
      <c r="A1068" s="19"/>
      <c r="B1068" s="15"/>
      <c r="C1068" s="20"/>
      <c r="D1068" s="21" t="str">
        <f aca="false">IF(B1068="","",IF(E1068&lt;&gt;"",E1068,H1068))</f>
        <v/>
      </c>
      <c r="E1068" s="15"/>
      <c r="F1068" s="21" t="str">
        <f aca="false">IF(D1068="","",IF(COUNTIF(Settings!$A$6:$A$13,D1068)&gt;0,"Income",IF(COUNTIF(Settings!$A$32:$A$34,D1068)&gt;0,"Saving","Spending")))</f>
        <v/>
      </c>
      <c r="G1068" s="15"/>
      <c r="H1068" s="22" t="str">
        <f aca="false">IF(B1068="","",IF(OR(I1068=0,INDEX(Settings!$F$6:$F$65,MAX(I1068,1))=""),"Uncategorised",INDEX(Settings!$F$6:$F$65,I1068)))</f>
        <v/>
      </c>
      <c r="I1068" s="22" t="str">
        <f aca="false">IF(B1068="","",SUMPRODUCT(MAX((Settings!$E$6:$E$65&lt;&gt;"")*ISNUMBER(SEARCH(Settings!$E$6:$E$65,B1068))*(ROW(Settings!$E$6:$E$65)-5))))</f>
        <v/>
      </c>
    </row>
    <row r="1069" customFormat="false" ht="15" hidden="false" customHeight="false" outlineLevel="0" collapsed="false">
      <c r="A1069" s="19"/>
      <c r="B1069" s="15"/>
      <c r="C1069" s="20"/>
      <c r="D1069" s="21" t="str">
        <f aca="false">IF(B1069="","",IF(E1069&lt;&gt;"",E1069,H1069))</f>
        <v/>
      </c>
      <c r="E1069" s="15"/>
      <c r="F1069" s="21" t="str">
        <f aca="false">IF(D1069="","",IF(COUNTIF(Settings!$A$6:$A$13,D1069)&gt;0,"Income",IF(COUNTIF(Settings!$A$32:$A$34,D1069)&gt;0,"Saving","Spending")))</f>
        <v/>
      </c>
      <c r="G1069" s="15"/>
      <c r="H1069" s="22" t="str">
        <f aca="false">IF(B1069="","",IF(OR(I1069=0,INDEX(Settings!$F$6:$F$65,MAX(I1069,1))=""),"Uncategorised",INDEX(Settings!$F$6:$F$65,I1069)))</f>
        <v/>
      </c>
      <c r="I1069" s="22" t="str">
        <f aca="false">IF(B1069="","",SUMPRODUCT(MAX((Settings!$E$6:$E$65&lt;&gt;"")*ISNUMBER(SEARCH(Settings!$E$6:$E$65,B1069))*(ROW(Settings!$E$6:$E$65)-5))))</f>
        <v/>
      </c>
    </row>
    <row r="1070" customFormat="false" ht="15" hidden="false" customHeight="false" outlineLevel="0" collapsed="false">
      <c r="A1070" s="19"/>
      <c r="B1070" s="15"/>
      <c r="C1070" s="20"/>
      <c r="D1070" s="21" t="str">
        <f aca="false">IF(B1070="","",IF(E1070&lt;&gt;"",E1070,H1070))</f>
        <v/>
      </c>
      <c r="E1070" s="15"/>
      <c r="F1070" s="21" t="str">
        <f aca="false">IF(D1070="","",IF(COUNTIF(Settings!$A$6:$A$13,D1070)&gt;0,"Income",IF(COUNTIF(Settings!$A$32:$A$34,D1070)&gt;0,"Saving","Spending")))</f>
        <v/>
      </c>
      <c r="G1070" s="15"/>
      <c r="H1070" s="22" t="str">
        <f aca="false">IF(B1070="","",IF(OR(I1070=0,INDEX(Settings!$F$6:$F$65,MAX(I1070,1))=""),"Uncategorised",INDEX(Settings!$F$6:$F$65,I1070)))</f>
        <v/>
      </c>
      <c r="I1070" s="22" t="str">
        <f aca="false">IF(B1070="","",SUMPRODUCT(MAX((Settings!$E$6:$E$65&lt;&gt;"")*ISNUMBER(SEARCH(Settings!$E$6:$E$65,B1070))*(ROW(Settings!$E$6:$E$65)-5))))</f>
        <v/>
      </c>
    </row>
    <row r="1071" customFormat="false" ht="15" hidden="false" customHeight="false" outlineLevel="0" collapsed="false">
      <c r="A1071" s="19"/>
      <c r="B1071" s="15"/>
      <c r="C1071" s="20"/>
      <c r="D1071" s="21" t="str">
        <f aca="false">IF(B1071="","",IF(E1071&lt;&gt;"",E1071,H1071))</f>
        <v/>
      </c>
      <c r="E1071" s="15"/>
      <c r="F1071" s="21" t="str">
        <f aca="false">IF(D1071="","",IF(COUNTIF(Settings!$A$6:$A$13,D1071)&gt;0,"Income",IF(COUNTIF(Settings!$A$32:$A$34,D1071)&gt;0,"Saving","Spending")))</f>
        <v/>
      </c>
      <c r="G1071" s="15"/>
      <c r="H1071" s="22" t="str">
        <f aca="false">IF(B1071="","",IF(OR(I1071=0,INDEX(Settings!$F$6:$F$65,MAX(I1071,1))=""),"Uncategorised",INDEX(Settings!$F$6:$F$65,I1071)))</f>
        <v/>
      </c>
      <c r="I1071" s="22" t="str">
        <f aca="false">IF(B1071="","",SUMPRODUCT(MAX((Settings!$E$6:$E$65&lt;&gt;"")*ISNUMBER(SEARCH(Settings!$E$6:$E$65,B1071))*(ROW(Settings!$E$6:$E$65)-5))))</f>
        <v/>
      </c>
    </row>
    <row r="1072" customFormat="false" ht="15" hidden="false" customHeight="false" outlineLevel="0" collapsed="false">
      <c r="A1072" s="19"/>
      <c r="B1072" s="15"/>
      <c r="C1072" s="20"/>
      <c r="D1072" s="21" t="str">
        <f aca="false">IF(B1072="","",IF(E1072&lt;&gt;"",E1072,H1072))</f>
        <v/>
      </c>
      <c r="E1072" s="15"/>
      <c r="F1072" s="21" t="str">
        <f aca="false">IF(D1072="","",IF(COUNTIF(Settings!$A$6:$A$13,D1072)&gt;0,"Income",IF(COUNTIF(Settings!$A$32:$A$34,D1072)&gt;0,"Saving","Spending")))</f>
        <v/>
      </c>
      <c r="G1072" s="15"/>
      <c r="H1072" s="22" t="str">
        <f aca="false">IF(B1072="","",IF(OR(I1072=0,INDEX(Settings!$F$6:$F$65,MAX(I1072,1))=""),"Uncategorised",INDEX(Settings!$F$6:$F$65,I1072)))</f>
        <v/>
      </c>
      <c r="I1072" s="22" t="str">
        <f aca="false">IF(B1072="","",SUMPRODUCT(MAX((Settings!$E$6:$E$65&lt;&gt;"")*ISNUMBER(SEARCH(Settings!$E$6:$E$65,B1072))*(ROW(Settings!$E$6:$E$65)-5))))</f>
        <v/>
      </c>
    </row>
    <row r="1073" customFormat="false" ht="15" hidden="false" customHeight="false" outlineLevel="0" collapsed="false">
      <c r="A1073" s="19"/>
      <c r="B1073" s="15"/>
      <c r="C1073" s="20"/>
      <c r="D1073" s="21" t="str">
        <f aca="false">IF(B1073="","",IF(E1073&lt;&gt;"",E1073,H1073))</f>
        <v/>
      </c>
      <c r="E1073" s="15"/>
      <c r="F1073" s="21" t="str">
        <f aca="false">IF(D1073="","",IF(COUNTIF(Settings!$A$6:$A$13,D1073)&gt;0,"Income",IF(COUNTIF(Settings!$A$32:$A$34,D1073)&gt;0,"Saving","Spending")))</f>
        <v/>
      </c>
      <c r="G1073" s="15"/>
      <c r="H1073" s="22" t="str">
        <f aca="false">IF(B1073="","",IF(OR(I1073=0,INDEX(Settings!$F$6:$F$65,MAX(I1073,1))=""),"Uncategorised",INDEX(Settings!$F$6:$F$65,I1073)))</f>
        <v/>
      </c>
      <c r="I1073" s="22" t="str">
        <f aca="false">IF(B1073="","",SUMPRODUCT(MAX((Settings!$E$6:$E$65&lt;&gt;"")*ISNUMBER(SEARCH(Settings!$E$6:$E$65,B1073))*(ROW(Settings!$E$6:$E$65)-5))))</f>
        <v/>
      </c>
    </row>
    <row r="1074" customFormat="false" ht="15" hidden="false" customHeight="false" outlineLevel="0" collapsed="false">
      <c r="A1074" s="19"/>
      <c r="B1074" s="15"/>
      <c r="C1074" s="20"/>
      <c r="D1074" s="21" t="str">
        <f aca="false">IF(B1074="","",IF(E1074&lt;&gt;"",E1074,H1074))</f>
        <v/>
      </c>
      <c r="E1074" s="15"/>
      <c r="F1074" s="21" t="str">
        <f aca="false">IF(D1074="","",IF(COUNTIF(Settings!$A$6:$A$13,D1074)&gt;0,"Income",IF(COUNTIF(Settings!$A$32:$A$34,D1074)&gt;0,"Saving","Spending")))</f>
        <v/>
      </c>
      <c r="G1074" s="15"/>
      <c r="H1074" s="22" t="str">
        <f aca="false">IF(B1074="","",IF(OR(I1074=0,INDEX(Settings!$F$6:$F$65,MAX(I1074,1))=""),"Uncategorised",INDEX(Settings!$F$6:$F$65,I1074)))</f>
        <v/>
      </c>
      <c r="I1074" s="22" t="str">
        <f aca="false">IF(B1074="","",SUMPRODUCT(MAX((Settings!$E$6:$E$65&lt;&gt;"")*ISNUMBER(SEARCH(Settings!$E$6:$E$65,B1074))*(ROW(Settings!$E$6:$E$65)-5))))</f>
        <v/>
      </c>
    </row>
    <row r="1075" customFormat="false" ht="15" hidden="false" customHeight="false" outlineLevel="0" collapsed="false">
      <c r="A1075" s="19"/>
      <c r="B1075" s="15"/>
      <c r="C1075" s="20"/>
      <c r="D1075" s="21" t="str">
        <f aca="false">IF(B1075="","",IF(E1075&lt;&gt;"",E1075,H1075))</f>
        <v/>
      </c>
      <c r="E1075" s="15"/>
      <c r="F1075" s="21" t="str">
        <f aca="false">IF(D1075="","",IF(COUNTIF(Settings!$A$6:$A$13,D1075)&gt;0,"Income",IF(COUNTIF(Settings!$A$32:$A$34,D1075)&gt;0,"Saving","Spending")))</f>
        <v/>
      </c>
      <c r="G1075" s="15"/>
      <c r="H1075" s="22" t="str">
        <f aca="false">IF(B1075="","",IF(OR(I1075=0,INDEX(Settings!$F$6:$F$65,MAX(I1075,1))=""),"Uncategorised",INDEX(Settings!$F$6:$F$65,I1075)))</f>
        <v/>
      </c>
      <c r="I1075" s="22" t="str">
        <f aca="false">IF(B1075="","",SUMPRODUCT(MAX((Settings!$E$6:$E$65&lt;&gt;"")*ISNUMBER(SEARCH(Settings!$E$6:$E$65,B1075))*(ROW(Settings!$E$6:$E$65)-5))))</f>
        <v/>
      </c>
    </row>
    <row r="1076" customFormat="false" ht="15" hidden="false" customHeight="false" outlineLevel="0" collapsed="false">
      <c r="A1076" s="19"/>
      <c r="B1076" s="15"/>
      <c r="C1076" s="20"/>
      <c r="D1076" s="21" t="str">
        <f aca="false">IF(B1076="","",IF(E1076&lt;&gt;"",E1076,H1076))</f>
        <v/>
      </c>
      <c r="E1076" s="15"/>
      <c r="F1076" s="21" t="str">
        <f aca="false">IF(D1076="","",IF(COUNTIF(Settings!$A$6:$A$13,D1076)&gt;0,"Income",IF(COUNTIF(Settings!$A$32:$A$34,D1076)&gt;0,"Saving","Spending")))</f>
        <v/>
      </c>
      <c r="G1076" s="15"/>
      <c r="H1076" s="22" t="str">
        <f aca="false">IF(B1076="","",IF(OR(I1076=0,INDEX(Settings!$F$6:$F$65,MAX(I1076,1))=""),"Uncategorised",INDEX(Settings!$F$6:$F$65,I1076)))</f>
        <v/>
      </c>
      <c r="I1076" s="22" t="str">
        <f aca="false">IF(B1076="","",SUMPRODUCT(MAX((Settings!$E$6:$E$65&lt;&gt;"")*ISNUMBER(SEARCH(Settings!$E$6:$E$65,B1076))*(ROW(Settings!$E$6:$E$65)-5))))</f>
        <v/>
      </c>
    </row>
    <row r="1077" customFormat="false" ht="15" hidden="false" customHeight="false" outlineLevel="0" collapsed="false">
      <c r="A1077" s="19"/>
      <c r="B1077" s="15"/>
      <c r="C1077" s="20"/>
      <c r="D1077" s="21" t="str">
        <f aca="false">IF(B1077="","",IF(E1077&lt;&gt;"",E1077,H1077))</f>
        <v/>
      </c>
      <c r="E1077" s="15"/>
      <c r="F1077" s="21" t="str">
        <f aca="false">IF(D1077="","",IF(COUNTIF(Settings!$A$6:$A$13,D1077)&gt;0,"Income",IF(COUNTIF(Settings!$A$32:$A$34,D1077)&gt;0,"Saving","Spending")))</f>
        <v/>
      </c>
      <c r="G1077" s="15"/>
      <c r="H1077" s="22" t="str">
        <f aca="false">IF(B1077="","",IF(OR(I1077=0,INDEX(Settings!$F$6:$F$65,MAX(I1077,1))=""),"Uncategorised",INDEX(Settings!$F$6:$F$65,I1077)))</f>
        <v/>
      </c>
      <c r="I1077" s="22" t="str">
        <f aca="false">IF(B1077="","",SUMPRODUCT(MAX((Settings!$E$6:$E$65&lt;&gt;"")*ISNUMBER(SEARCH(Settings!$E$6:$E$65,B1077))*(ROW(Settings!$E$6:$E$65)-5))))</f>
        <v/>
      </c>
    </row>
    <row r="1078" customFormat="false" ht="15" hidden="false" customHeight="false" outlineLevel="0" collapsed="false">
      <c r="A1078" s="19"/>
      <c r="B1078" s="15"/>
      <c r="C1078" s="20"/>
      <c r="D1078" s="21" t="str">
        <f aca="false">IF(B1078="","",IF(E1078&lt;&gt;"",E1078,H1078))</f>
        <v/>
      </c>
      <c r="E1078" s="15"/>
      <c r="F1078" s="21" t="str">
        <f aca="false">IF(D1078="","",IF(COUNTIF(Settings!$A$6:$A$13,D1078)&gt;0,"Income",IF(COUNTIF(Settings!$A$32:$A$34,D1078)&gt;0,"Saving","Spending")))</f>
        <v/>
      </c>
      <c r="G1078" s="15"/>
      <c r="H1078" s="22" t="str">
        <f aca="false">IF(B1078="","",IF(OR(I1078=0,INDEX(Settings!$F$6:$F$65,MAX(I1078,1))=""),"Uncategorised",INDEX(Settings!$F$6:$F$65,I1078)))</f>
        <v/>
      </c>
      <c r="I1078" s="22" t="str">
        <f aca="false">IF(B1078="","",SUMPRODUCT(MAX((Settings!$E$6:$E$65&lt;&gt;"")*ISNUMBER(SEARCH(Settings!$E$6:$E$65,B1078))*(ROW(Settings!$E$6:$E$65)-5))))</f>
        <v/>
      </c>
    </row>
    <row r="1079" customFormat="false" ht="15" hidden="false" customHeight="false" outlineLevel="0" collapsed="false">
      <c r="A1079" s="19"/>
      <c r="B1079" s="15"/>
      <c r="C1079" s="20"/>
      <c r="D1079" s="21" t="str">
        <f aca="false">IF(B1079="","",IF(E1079&lt;&gt;"",E1079,H1079))</f>
        <v/>
      </c>
      <c r="E1079" s="15"/>
      <c r="F1079" s="21" t="str">
        <f aca="false">IF(D1079="","",IF(COUNTIF(Settings!$A$6:$A$13,D1079)&gt;0,"Income",IF(COUNTIF(Settings!$A$32:$A$34,D1079)&gt;0,"Saving","Spending")))</f>
        <v/>
      </c>
      <c r="G1079" s="15"/>
      <c r="H1079" s="22" t="str">
        <f aca="false">IF(B1079="","",IF(OR(I1079=0,INDEX(Settings!$F$6:$F$65,MAX(I1079,1))=""),"Uncategorised",INDEX(Settings!$F$6:$F$65,I1079)))</f>
        <v/>
      </c>
      <c r="I1079" s="22" t="str">
        <f aca="false">IF(B1079="","",SUMPRODUCT(MAX((Settings!$E$6:$E$65&lt;&gt;"")*ISNUMBER(SEARCH(Settings!$E$6:$E$65,B1079))*(ROW(Settings!$E$6:$E$65)-5))))</f>
        <v/>
      </c>
    </row>
    <row r="1080" customFormat="false" ht="15" hidden="false" customHeight="false" outlineLevel="0" collapsed="false">
      <c r="A1080" s="19"/>
      <c r="B1080" s="15"/>
      <c r="C1080" s="20"/>
      <c r="D1080" s="21" t="str">
        <f aca="false">IF(B1080="","",IF(E1080&lt;&gt;"",E1080,H1080))</f>
        <v/>
      </c>
      <c r="E1080" s="15"/>
      <c r="F1080" s="21" t="str">
        <f aca="false">IF(D1080="","",IF(COUNTIF(Settings!$A$6:$A$13,D1080)&gt;0,"Income",IF(COUNTIF(Settings!$A$32:$A$34,D1080)&gt;0,"Saving","Spending")))</f>
        <v/>
      </c>
      <c r="G1080" s="15"/>
      <c r="H1080" s="22" t="str">
        <f aca="false">IF(B1080="","",IF(OR(I1080=0,INDEX(Settings!$F$6:$F$65,MAX(I1080,1))=""),"Uncategorised",INDEX(Settings!$F$6:$F$65,I1080)))</f>
        <v/>
      </c>
      <c r="I1080" s="22" t="str">
        <f aca="false">IF(B1080="","",SUMPRODUCT(MAX((Settings!$E$6:$E$65&lt;&gt;"")*ISNUMBER(SEARCH(Settings!$E$6:$E$65,B1080))*(ROW(Settings!$E$6:$E$65)-5))))</f>
        <v/>
      </c>
    </row>
    <row r="1081" customFormat="false" ht="15" hidden="false" customHeight="false" outlineLevel="0" collapsed="false">
      <c r="A1081" s="19"/>
      <c r="B1081" s="15"/>
      <c r="C1081" s="20"/>
      <c r="D1081" s="21" t="str">
        <f aca="false">IF(B1081="","",IF(E1081&lt;&gt;"",E1081,H1081))</f>
        <v/>
      </c>
      <c r="E1081" s="15"/>
      <c r="F1081" s="21" t="str">
        <f aca="false">IF(D1081="","",IF(COUNTIF(Settings!$A$6:$A$13,D1081)&gt;0,"Income",IF(COUNTIF(Settings!$A$32:$A$34,D1081)&gt;0,"Saving","Spending")))</f>
        <v/>
      </c>
      <c r="G1081" s="15"/>
      <c r="H1081" s="22" t="str">
        <f aca="false">IF(B1081="","",IF(OR(I1081=0,INDEX(Settings!$F$6:$F$65,MAX(I1081,1))=""),"Uncategorised",INDEX(Settings!$F$6:$F$65,I1081)))</f>
        <v/>
      </c>
      <c r="I1081" s="22" t="str">
        <f aca="false">IF(B1081="","",SUMPRODUCT(MAX((Settings!$E$6:$E$65&lt;&gt;"")*ISNUMBER(SEARCH(Settings!$E$6:$E$65,B1081))*(ROW(Settings!$E$6:$E$65)-5))))</f>
        <v/>
      </c>
    </row>
    <row r="1082" customFormat="false" ht="15" hidden="false" customHeight="false" outlineLevel="0" collapsed="false">
      <c r="A1082" s="19"/>
      <c r="B1082" s="15"/>
      <c r="C1082" s="20"/>
      <c r="D1082" s="21" t="str">
        <f aca="false">IF(B1082="","",IF(E1082&lt;&gt;"",E1082,H1082))</f>
        <v/>
      </c>
      <c r="E1082" s="15"/>
      <c r="F1082" s="21" t="str">
        <f aca="false">IF(D1082="","",IF(COUNTIF(Settings!$A$6:$A$13,D1082)&gt;0,"Income",IF(COUNTIF(Settings!$A$32:$A$34,D1082)&gt;0,"Saving","Spending")))</f>
        <v/>
      </c>
      <c r="G1082" s="15"/>
      <c r="H1082" s="22" t="str">
        <f aca="false">IF(B1082="","",IF(OR(I1082=0,INDEX(Settings!$F$6:$F$65,MAX(I1082,1))=""),"Uncategorised",INDEX(Settings!$F$6:$F$65,I1082)))</f>
        <v/>
      </c>
      <c r="I1082" s="22" t="str">
        <f aca="false">IF(B1082="","",SUMPRODUCT(MAX((Settings!$E$6:$E$65&lt;&gt;"")*ISNUMBER(SEARCH(Settings!$E$6:$E$65,B1082))*(ROW(Settings!$E$6:$E$65)-5))))</f>
        <v/>
      </c>
    </row>
    <row r="1083" customFormat="false" ht="15" hidden="false" customHeight="false" outlineLevel="0" collapsed="false">
      <c r="A1083" s="19"/>
      <c r="B1083" s="15"/>
      <c r="C1083" s="20"/>
      <c r="D1083" s="21" t="str">
        <f aca="false">IF(B1083="","",IF(E1083&lt;&gt;"",E1083,H1083))</f>
        <v/>
      </c>
      <c r="E1083" s="15"/>
      <c r="F1083" s="21" t="str">
        <f aca="false">IF(D1083="","",IF(COUNTIF(Settings!$A$6:$A$13,D1083)&gt;0,"Income",IF(COUNTIF(Settings!$A$32:$A$34,D1083)&gt;0,"Saving","Spending")))</f>
        <v/>
      </c>
      <c r="G1083" s="15"/>
      <c r="H1083" s="22" t="str">
        <f aca="false">IF(B1083="","",IF(OR(I1083=0,INDEX(Settings!$F$6:$F$65,MAX(I1083,1))=""),"Uncategorised",INDEX(Settings!$F$6:$F$65,I1083)))</f>
        <v/>
      </c>
      <c r="I1083" s="22" t="str">
        <f aca="false">IF(B1083="","",SUMPRODUCT(MAX((Settings!$E$6:$E$65&lt;&gt;"")*ISNUMBER(SEARCH(Settings!$E$6:$E$65,B1083))*(ROW(Settings!$E$6:$E$65)-5))))</f>
        <v/>
      </c>
    </row>
    <row r="1084" customFormat="false" ht="15" hidden="false" customHeight="false" outlineLevel="0" collapsed="false">
      <c r="A1084" s="19"/>
      <c r="B1084" s="15"/>
      <c r="C1084" s="20"/>
      <c r="D1084" s="21" t="str">
        <f aca="false">IF(B1084="","",IF(E1084&lt;&gt;"",E1084,H1084))</f>
        <v/>
      </c>
      <c r="E1084" s="15"/>
      <c r="F1084" s="21" t="str">
        <f aca="false">IF(D1084="","",IF(COUNTIF(Settings!$A$6:$A$13,D1084)&gt;0,"Income",IF(COUNTIF(Settings!$A$32:$A$34,D1084)&gt;0,"Saving","Spending")))</f>
        <v/>
      </c>
      <c r="G1084" s="15"/>
      <c r="H1084" s="22" t="str">
        <f aca="false">IF(B1084="","",IF(OR(I1084=0,INDEX(Settings!$F$6:$F$65,MAX(I1084,1))=""),"Uncategorised",INDEX(Settings!$F$6:$F$65,I1084)))</f>
        <v/>
      </c>
      <c r="I1084" s="22" t="str">
        <f aca="false">IF(B1084="","",SUMPRODUCT(MAX((Settings!$E$6:$E$65&lt;&gt;"")*ISNUMBER(SEARCH(Settings!$E$6:$E$65,B1084))*(ROW(Settings!$E$6:$E$65)-5))))</f>
        <v/>
      </c>
    </row>
    <row r="1085" customFormat="false" ht="15" hidden="false" customHeight="false" outlineLevel="0" collapsed="false">
      <c r="A1085" s="19"/>
      <c r="B1085" s="15"/>
      <c r="C1085" s="20"/>
      <c r="D1085" s="21" t="str">
        <f aca="false">IF(B1085="","",IF(E1085&lt;&gt;"",E1085,H1085))</f>
        <v/>
      </c>
      <c r="E1085" s="15"/>
      <c r="F1085" s="21" t="str">
        <f aca="false">IF(D1085="","",IF(COUNTIF(Settings!$A$6:$A$13,D1085)&gt;0,"Income",IF(COUNTIF(Settings!$A$32:$A$34,D1085)&gt;0,"Saving","Spending")))</f>
        <v/>
      </c>
      <c r="G1085" s="15"/>
      <c r="H1085" s="22" t="str">
        <f aca="false">IF(B1085="","",IF(OR(I1085=0,INDEX(Settings!$F$6:$F$65,MAX(I1085,1))=""),"Uncategorised",INDEX(Settings!$F$6:$F$65,I1085)))</f>
        <v/>
      </c>
      <c r="I1085" s="22" t="str">
        <f aca="false">IF(B1085="","",SUMPRODUCT(MAX((Settings!$E$6:$E$65&lt;&gt;"")*ISNUMBER(SEARCH(Settings!$E$6:$E$65,B1085))*(ROW(Settings!$E$6:$E$65)-5))))</f>
        <v/>
      </c>
    </row>
    <row r="1086" customFormat="false" ht="15" hidden="false" customHeight="false" outlineLevel="0" collapsed="false">
      <c r="A1086" s="19"/>
      <c r="B1086" s="15"/>
      <c r="C1086" s="20"/>
      <c r="D1086" s="21" t="str">
        <f aca="false">IF(B1086="","",IF(E1086&lt;&gt;"",E1086,H1086))</f>
        <v/>
      </c>
      <c r="E1086" s="15"/>
      <c r="F1086" s="21" t="str">
        <f aca="false">IF(D1086="","",IF(COUNTIF(Settings!$A$6:$A$13,D1086)&gt;0,"Income",IF(COUNTIF(Settings!$A$32:$A$34,D1086)&gt;0,"Saving","Spending")))</f>
        <v/>
      </c>
      <c r="G1086" s="15"/>
      <c r="H1086" s="22" t="str">
        <f aca="false">IF(B1086="","",IF(OR(I1086=0,INDEX(Settings!$F$6:$F$65,MAX(I1086,1))=""),"Uncategorised",INDEX(Settings!$F$6:$F$65,I1086)))</f>
        <v/>
      </c>
      <c r="I1086" s="22" t="str">
        <f aca="false">IF(B1086="","",SUMPRODUCT(MAX((Settings!$E$6:$E$65&lt;&gt;"")*ISNUMBER(SEARCH(Settings!$E$6:$E$65,B1086))*(ROW(Settings!$E$6:$E$65)-5))))</f>
        <v/>
      </c>
    </row>
    <row r="1087" customFormat="false" ht="15" hidden="false" customHeight="false" outlineLevel="0" collapsed="false">
      <c r="A1087" s="19"/>
      <c r="B1087" s="15"/>
      <c r="C1087" s="20"/>
      <c r="D1087" s="21" t="str">
        <f aca="false">IF(B1087="","",IF(E1087&lt;&gt;"",E1087,H1087))</f>
        <v/>
      </c>
      <c r="E1087" s="15"/>
      <c r="F1087" s="21" t="str">
        <f aca="false">IF(D1087="","",IF(COUNTIF(Settings!$A$6:$A$13,D1087)&gt;0,"Income",IF(COUNTIF(Settings!$A$32:$A$34,D1087)&gt;0,"Saving","Spending")))</f>
        <v/>
      </c>
      <c r="G1087" s="15"/>
      <c r="H1087" s="22" t="str">
        <f aca="false">IF(B1087="","",IF(OR(I1087=0,INDEX(Settings!$F$6:$F$65,MAX(I1087,1))=""),"Uncategorised",INDEX(Settings!$F$6:$F$65,I1087)))</f>
        <v/>
      </c>
      <c r="I1087" s="22" t="str">
        <f aca="false">IF(B1087="","",SUMPRODUCT(MAX((Settings!$E$6:$E$65&lt;&gt;"")*ISNUMBER(SEARCH(Settings!$E$6:$E$65,B1087))*(ROW(Settings!$E$6:$E$65)-5))))</f>
        <v/>
      </c>
    </row>
    <row r="1088" customFormat="false" ht="15" hidden="false" customHeight="false" outlineLevel="0" collapsed="false">
      <c r="A1088" s="19"/>
      <c r="B1088" s="15"/>
      <c r="C1088" s="20"/>
      <c r="D1088" s="21" t="str">
        <f aca="false">IF(B1088="","",IF(E1088&lt;&gt;"",E1088,H1088))</f>
        <v/>
      </c>
      <c r="E1088" s="15"/>
      <c r="F1088" s="21" t="str">
        <f aca="false">IF(D1088="","",IF(COUNTIF(Settings!$A$6:$A$13,D1088)&gt;0,"Income",IF(COUNTIF(Settings!$A$32:$A$34,D1088)&gt;0,"Saving","Spending")))</f>
        <v/>
      </c>
      <c r="G1088" s="15"/>
      <c r="H1088" s="22" t="str">
        <f aca="false">IF(B1088="","",IF(OR(I1088=0,INDEX(Settings!$F$6:$F$65,MAX(I1088,1))=""),"Uncategorised",INDEX(Settings!$F$6:$F$65,I1088)))</f>
        <v/>
      </c>
      <c r="I1088" s="22" t="str">
        <f aca="false">IF(B1088="","",SUMPRODUCT(MAX((Settings!$E$6:$E$65&lt;&gt;"")*ISNUMBER(SEARCH(Settings!$E$6:$E$65,B1088))*(ROW(Settings!$E$6:$E$65)-5))))</f>
        <v/>
      </c>
    </row>
    <row r="1089" customFormat="false" ht="15" hidden="false" customHeight="false" outlineLevel="0" collapsed="false">
      <c r="A1089" s="19"/>
      <c r="B1089" s="15"/>
      <c r="C1089" s="20"/>
      <c r="D1089" s="21" t="str">
        <f aca="false">IF(B1089="","",IF(E1089&lt;&gt;"",E1089,H1089))</f>
        <v/>
      </c>
      <c r="E1089" s="15"/>
      <c r="F1089" s="21" t="str">
        <f aca="false">IF(D1089="","",IF(COUNTIF(Settings!$A$6:$A$13,D1089)&gt;0,"Income",IF(COUNTIF(Settings!$A$32:$A$34,D1089)&gt;0,"Saving","Spending")))</f>
        <v/>
      </c>
      <c r="G1089" s="15"/>
      <c r="H1089" s="22" t="str">
        <f aca="false">IF(B1089="","",IF(OR(I1089=0,INDEX(Settings!$F$6:$F$65,MAX(I1089,1))=""),"Uncategorised",INDEX(Settings!$F$6:$F$65,I1089)))</f>
        <v/>
      </c>
      <c r="I1089" s="22" t="str">
        <f aca="false">IF(B1089="","",SUMPRODUCT(MAX((Settings!$E$6:$E$65&lt;&gt;"")*ISNUMBER(SEARCH(Settings!$E$6:$E$65,B1089))*(ROW(Settings!$E$6:$E$65)-5))))</f>
        <v/>
      </c>
    </row>
    <row r="1090" customFormat="false" ht="15" hidden="false" customHeight="false" outlineLevel="0" collapsed="false">
      <c r="A1090" s="19"/>
      <c r="B1090" s="15"/>
      <c r="C1090" s="20"/>
      <c r="D1090" s="21" t="str">
        <f aca="false">IF(B1090="","",IF(E1090&lt;&gt;"",E1090,H1090))</f>
        <v/>
      </c>
      <c r="E1090" s="15"/>
      <c r="F1090" s="21" t="str">
        <f aca="false">IF(D1090="","",IF(COUNTIF(Settings!$A$6:$A$13,D1090)&gt;0,"Income",IF(COUNTIF(Settings!$A$32:$A$34,D1090)&gt;0,"Saving","Spending")))</f>
        <v/>
      </c>
      <c r="G1090" s="15"/>
      <c r="H1090" s="22" t="str">
        <f aca="false">IF(B1090="","",IF(OR(I1090=0,INDEX(Settings!$F$6:$F$65,MAX(I1090,1))=""),"Uncategorised",INDEX(Settings!$F$6:$F$65,I1090)))</f>
        <v/>
      </c>
      <c r="I1090" s="22" t="str">
        <f aca="false">IF(B1090="","",SUMPRODUCT(MAX((Settings!$E$6:$E$65&lt;&gt;"")*ISNUMBER(SEARCH(Settings!$E$6:$E$65,B1090))*(ROW(Settings!$E$6:$E$65)-5))))</f>
        <v/>
      </c>
    </row>
    <row r="1091" customFormat="false" ht="15" hidden="false" customHeight="false" outlineLevel="0" collapsed="false">
      <c r="A1091" s="19"/>
      <c r="B1091" s="15"/>
      <c r="C1091" s="20"/>
      <c r="D1091" s="21" t="str">
        <f aca="false">IF(B1091="","",IF(E1091&lt;&gt;"",E1091,H1091))</f>
        <v/>
      </c>
      <c r="E1091" s="15"/>
      <c r="F1091" s="21" t="str">
        <f aca="false">IF(D1091="","",IF(COUNTIF(Settings!$A$6:$A$13,D1091)&gt;0,"Income",IF(COUNTIF(Settings!$A$32:$A$34,D1091)&gt;0,"Saving","Spending")))</f>
        <v/>
      </c>
      <c r="G1091" s="15"/>
      <c r="H1091" s="22" t="str">
        <f aca="false">IF(B1091="","",IF(OR(I1091=0,INDEX(Settings!$F$6:$F$65,MAX(I1091,1))=""),"Uncategorised",INDEX(Settings!$F$6:$F$65,I1091)))</f>
        <v/>
      </c>
      <c r="I1091" s="22" t="str">
        <f aca="false">IF(B1091="","",SUMPRODUCT(MAX((Settings!$E$6:$E$65&lt;&gt;"")*ISNUMBER(SEARCH(Settings!$E$6:$E$65,B1091))*(ROW(Settings!$E$6:$E$65)-5))))</f>
        <v/>
      </c>
    </row>
    <row r="1092" customFormat="false" ht="15" hidden="false" customHeight="false" outlineLevel="0" collapsed="false">
      <c r="A1092" s="19"/>
      <c r="B1092" s="15"/>
      <c r="C1092" s="20"/>
      <c r="D1092" s="21" t="str">
        <f aca="false">IF(B1092="","",IF(E1092&lt;&gt;"",E1092,H1092))</f>
        <v/>
      </c>
      <c r="E1092" s="15"/>
      <c r="F1092" s="21" t="str">
        <f aca="false">IF(D1092="","",IF(COUNTIF(Settings!$A$6:$A$13,D1092)&gt;0,"Income",IF(COUNTIF(Settings!$A$32:$A$34,D1092)&gt;0,"Saving","Spending")))</f>
        <v/>
      </c>
      <c r="G1092" s="15"/>
      <c r="H1092" s="22" t="str">
        <f aca="false">IF(B1092="","",IF(OR(I1092=0,INDEX(Settings!$F$6:$F$65,MAX(I1092,1))=""),"Uncategorised",INDEX(Settings!$F$6:$F$65,I1092)))</f>
        <v/>
      </c>
      <c r="I1092" s="22" t="str">
        <f aca="false">IF(B1092="","",SUMPRODUCT(MAX((Settings!$E$6:$E$65&lt;&gt;"")*ISNUMBER(SEARCH(Settings!$E$6:$E$65,B1092))*(ROW(Settings!$E$6:$E$65)-5))))</f>
        <v/>
      </c>
    </row>
    <row r="1093" customFormat="false" ht="15" hidden="false" customHeight="false" outlineLevel="0" collapsed="false">
      <c r="A1093" s="19"/>
      <c r="B1093" s="15"/>
      <c r="C1093" s="20"/>
      <c r="D1093" s="21" t="str">
        <f aca="false">IF(B1093="","",IF(E1093&lt;&gt;"",E1093,H1093))</f>
        <v/>
      </c>
      <c r="E1093" s="15"/>
      <c r="F1093" s="21" t="str">
        <f aca="false">IF(D1093="","",IF(COUNTIF(Settings!$A$6:$A$13,D1093)&gt;0,"Income",IF(COUNTIF(Settings!$A$32:$A$34,D1093)&gt;0,"Saving","Spending")))</f>
        <v/>
      </c>
      <c r="G1093" s="15"/>
      <c r="H1093" s="22" t="str">
        <f aca="false">IF(B1093="","",IF(OR(I1093=0,INDEX(Settings!$F$6:$F$65,MAX(I1093,1))=""),"Uncategorised",INDEX(Settings!$F$6:$F$65,I1093)))</f>
        <v/>
      </c>
      <c r="I1093" s="22" t="str">
        <f aca="false">IF(B1093="","",SUMPRODUCT(MAX((Settings!$E$6:$E$65&lt;&gt;"")*ISNUMBER(SEARCH(Settings!$E$6:$E$65,B1093))*(ROW(Settings!$E$6:$E$65)-5))))</f>
        <v/>
      </c>
    </row>
    <row r="1094" customFormat="false" ht="15" hidden="false" customHeight="false" outlineLevel="0" collapsed="false">
      <c r="A1094" s="19"/>
      <c r="B1094" s="15"/>
      <c r="C1094" s="20"/>
      <c r="D1094" s="21" t="str">
        <f aca="false">IF(B1094="","",IF(E1094&lt;&gt;"",E1094,H1094))</f>
        <v/>
      </c>
      <c r="E1094" s="15"/>
      <c r="F1094" s="21" t="str">
        <f aca="false">IF(D1094="","",IF(COUNTIF(Settings!$A$6:$A$13,D1094)&gt;0,"Income",IF(COUNTIF(Settings!$A$32:$A$34,D1094)&gt;0,"Saving","Spending")))</f>
        <v/>
      </c>
      <c r="G1094" s="15"/>
      <c r="H1094" s="22" t="str">
        <f aca="false">IF(B1094="","",IF(OR(I1094=0,INDEX(Settings!$F$6:$F$65,MAX(I1094,1))=""),"Uncategorised",INDEX(Settings!$F$6:$F$65,I1094)))</f>
        <v/>
      </c>
      <c r="I1094" s="22" t="str">
        <f aca="false">IF(B1094="","",SUMPRODUCT(MAX((Settings!$E$6:$E$65&lt;&gt;"")*ISNUMBER(SEARCH(Settings!$E$6:$E$65,B1094))*(ROW(Settings!$E$6:$E$65)-5))))</f>
        <v/>
      </c>
    </row>
    <row r="1095" customFormat="false" ht="15" hidden="false" customHeight="false" outlineLevel="0" collapsed="false">
      <c r="A1095" s="19"/>
      <c r="B1095" s="15"/>
      <c r="C1095" s="20"/>
      <c r="D1095" s="21" t="str">
        <f aca="false">IF(B1095="","",IF(E1095&lt;&gt;"",E1095,H1095))</f>
        <v/>
      </c>
      <c r="E1095" s="15"/>
      <c r="F1095" s="21" t="str">
        <f aca="false">IF(D1095="","",IF(COUNTIF(Settings!$A$6:$A$13,D1095)&gt;0,"Income",IF(COUNTIF(Settings!$A$32:$A$34,D1095)&gt;0,"Saving","Spending")))</f>
        <v/>
      </c>
      <c r="G1095" s="15"/>
      <c r="H1095" s="22" t="str">
        <f aca="false">IF(B1095="","",IF(OR(I1095=0,INDEX(Settings!$F$6:$F$65,MAX(I1095,1))=""),"Uncategorised",INDEX(Settings!$F$6:$F$65,I1095)))</f>
        <v/>
      </c>
      <c r="I1095" s="22" t="str">
        <f aca="false">IF(B1095="","",SUMPRODUCT(MAX((Settings!$E$6:$E$65&lt;&gt;"")*ISNUMBER(SEARCH(Settings!$E$6:$E$65,B1095))*(ROW(Settings!$E$6:$E$65)-5))))</f>
        <v/>
      </c>
    </row>
    <row r="1096" customFormat="false" ht="15" hidden="false" customHeight="false" outlineLevel="0" collapsed="false">
      <c r="A1096" s="19"/>
      <c r="B1096" s="15"/>
      <c r="C1096" s="20"/>
      <c r="D1096" s="21" t="str">
        <f aca="false">IF(B1096="","",IF(E1096&lt;&gt;"",E1096,H1096))</f>
        <v/>
      </c>
      <c r="E1096" s="15"/>
      <c r="F1096" s="21" t="str">
        <f aca="false">IF(D1096="","",IF(COUNTIF(Settings!$A$6:$A$13,D1096)&gt;0,"Income",IF(COUNTIF(Settings!$A$32:$A$34,D1096)&gt;0,"Saving","Spending")))</f>
        <v/>
      </c>
      <c r="G1096" s="15"/>
      <c r="H1096" s="22" t="str">
        <f aca="false">IF(B1096="","",IF(OR(I1096=0,INDEX(Settings!$F$6:$F$65,MAX(I1096,1))=""),"Uncategorised",INDEX(Settings!$F$6:$F$65,I1096)))</f>
        <v/>
      </c>
      <c r="I1096" s="22" t="str">
        <f aca="false">IF(B1096="","",SUMPRODUCT(MAX((Settings!$E$6:$E$65&lt;&gt;"")*ISNUMBER(SEARCH(Settings!$E$6:$E$65,B1096))*(ROW(Settings!$E$6:$E$65)-5))))</f>
        <v/>
      </c>
    </row>
    <row r="1097" customFormat="false" ht="15" hidden="false" customHeight="false" outlineLevel="0" collapsed="false">
      <c r="A1097" s="19"/>
      <c r="B1097" s="15"/>
      <c r="C1097" s="20"/>
      <c r="D1097" s="21" t="str">
        <f aca="false">IF(B1097="","",IF(E1097&lt;&gt;"",E1097,H1097))</f>
        <v/>
      </c>
      <c r="E1097" s="15"/>
      <c r="F1097" s="21" t="str">
        <f aca="false">IF(D1097="","",IF(COUNTIF(Settings!$A$6:$A$13,D1097)&gt;0,"Income",IF(COUNTIF(Settings!$A$32:$A$34,D1097)&gt;0,"Saving","Spending")))</f>
        <v/>
      </c>
      <c r="G1097" s="15"/>
      <c r="H1097" s="22" t="str">
        <f aca="false">IF(B1097="","",IF(OR(I1097=0,INDEX(Settings!$F$6:$F$65,MAX(I1097,1))=""),"Uncategorised",INDEX(Settings!$F$6:$F$65,I1097)))</f>
        <v/>
      </c>
      <c r="I1097" s="22" t="str">
        <f aca="false">IF(B1097="","",SUMPRODUCT(MAX((Settings!$E$6:$E$65&lt;&gt;"")*ISNUMBER(SEARCH(Settings!$E$6:$E$65,B1097))*(ROW(Settings!$E$6:$E$65)-5))))</f>
        <v/>
      </c>
    </row>
    <row r="1098" customFormat="false" ht="15" hidden="false" customHeight="false" outlineLevel="0" collapsed="false">
      <c r="A1098" s="19"/>
      <c r="B1098" s="15"/>
      <c r="C1098" s="20"/>
      <c r="D1098" s="21" t="str">
        <f aca="false">IF(B1098="","",IF(E1098&lt;&gt;"",E1098,H1098))</f>
        <v/>
      </c>
      <c r="E1098" s="15"/>
      <c r="F1098" s="21" t="str">
        <f aca="false">IF(D1098="","",IF(COUNTIF(Settings!$A$6:$A$13,D1098)&gt;0,"Income",IF(COUNTIF(Settings!$A$32:$A$34,D1098)&gt;0,"Saving","Spending")))</f>
        <v/>
      </c>
      <c r="G1098" s="15"/>
      <c r="H1098" s="22" t="str">
        <f aca="false">IF(B1098="","",IF(OR(I1098=0,INDEX(Settings!$F$6:$F$65,MAX(I1098,1))=""),"Uncategorised",INDEX(Settings!$F$6:$F$65,I1098)))</f>
        <v/>
      </c>
      <c r="I1098" s="22" t="str">
        <f aca="false">IF(B1098="","",SUMPRODUCT(MAX((Settings!$E$6:$E$65&lt;&gt;"")*ISNUMBER(SEARCH(Settings!$E$6:$E$65,B1098))*(ROW(Settings!$E$6:$E$65)-5))))</f>
        <v/>
      </c>
    </row>
    <row r="1099" customFormat="false" ht="15" hidden="false" customHeight="false" outlineLevel="0" collapsed="false">
      <c r="A1099" s="19"/>
      <c r="B1099" s="15"/>
      <c r="C1099" s="20"/>
      <c r="D1099" s="21" t="str">
        <f aca="false">IF(B1099="","",IF(E1099&lt;&gt;"",E1099,H1099))</f>
        <v/>
      </c>
      <c r="E1099" s="15"/>
      <c r="F1099" s="21" t="str">
        <f aca="false">IF(D1099="","",IF(COUNTIF(Settings!$A$6:$A$13,D1099)&gt;0,"Income",IF(COUNTIF(Settings!$A$32:$A$34,D1099)&gt;0,"Saving","Spending")))</f>
        <v/>
      </c>
      <c r="G1099" s="15"/>
      <c r="H1099" s="22" t="str">
        <f aca="false">IF(B1099="","",IF(OR(I1099=0,INDEX(Settings!$F$6:$F$65,MAX(I1099,1))=""),"Uncategorised",INDEX(Settings!$F$6:$F$65,I1099)))</f>
        <v/>
      </c>
      <c r="I1099" s="22" t="str">
        <f aca="false">IF(B1099="","",SUMPRODUCT(MAX((Settings!$E$6:$E$65&lt;&gt;"")*ISNUMBER(SEARCH(Settings!$E$6:$E$65,B1099))*(ROW(Settings!$E$6:$E$65)-5))))</f>
        <v/>
      </c>
    </row>
    <row r="1100" customFormat="false" ht="15" hidden="false" customHeight="false" outlineLevel="0" collapsed="false">
      <c r="A1100" s="19"/>
      <c r="B1100" s="15"/>
      <c r="C1100" s="20"/>
      <c r="D1100" s="21" t="str">
        <f aca="false">IF(B1100="","",IF(E1100&lt;&gt;"",E1100,H1100))</f>
        <v/>
      </c>
      <c r="E1100" s="15"/>
      <c r="F1100" s="21" t="str">
        <f aca="false">IF(D1100="","",IF(COUNTIF(Settings!$A$6:$A$13,D1100)&gt;0,"Income",IF(COUNTIF(Settings!$A$32:$A$34,D1100)&gt;0,"Saving","Spending")))</f>
        <v/>
      </c>
      <c r="G1100" s="15"/>
      <c r="H1100" s="22" t="str">
        <f aca="false">IF(B1100="","",IF(OR(I1100=0,INDEX(Settings!$F$6:$F$65,MAX(I1100,1))=""),"Uncategorised",INDEX(Settings!$F$6:$F$65,I1100)))</f>
        <v/>
      </c>
      <c r="I1100" s="22" t="str">
        <f aca="false">IF(B1100="","",SUMPRODUCT(MAX((Settings!$E$6:$E$65&lt;&gt;"")*ISNUMBER(SEARCH(Settings!$E$6:$E$65,B1100))*(ROW(Settings!$E$6:$E$65)-5))))</f>
        <v/>
      </c>
    </row>
    <row r="1101" customFormat="false" ht="15" hidden="false" customHeight="false" outlineLevel="0" collapsed="false">
      <c r="A1101" s="19"/>
      <c r="B1101" s="15"/>
      <c r="C1101" s="20"/>
      <c r="D1101" s="21" t="str">
        <f aca="false">IF(B1101="","",IF(E1101&lt;&gt;"",E1101,H1101))</f>
        <v/>
      </c>
      <c r="E1101" s="15"/>
      <c r="F1101" s="21" t="str">
        <f aca="false">IF(D1101="","",IF(COUNTIF(Settings!$A$6:$A$13,D1101)&gt;0,"Income",IF(COUNTIF(Settings!$A$32:$A$34,D1101)&gt;0,"Saving","Spending")))</f>
        <v/>
      </c>
      <c r="G1101" s="15"/>
      <c r="H1101" s="22" t="str">
        <f aca="false">IF(B1101="","",IF(OR(I1101=0,INDEX(Settings!$F$6:$F$65,MAX(I1101,1))=""),"Uncategorised",INDEX(Settings!$F$6:$F$65,I1101)))</f>
        <v/>
      </c>
      <c r="I1101" s="22" t="str">
        <f aca="false">IF(B1101="","",SUMPRODUCT(MAX((Settings!$E$6:$E$65&lt;&gt;"")*ISNUMBER(SEARCH(Settings!$E$6:$E$65,B1101))*(ROW(Settings!$E$6:$E$65)-5))))</f>
        <v/>
      </c>
    </row>
    <row r="1102" customFormat="false" ht="15" hidden="false" customHeight="false" outlineLevel="0" collapsed="false">
      <c r="A1102" s="19"/>
      <c r="B1102" s="15"/>
      <c r="C1102" s="20"/>
      <c r="D1102" s="21" t="str">
        <f aca="false">IF(B1102="","",IF(E1102&lt;&gt;"",E1102,H1102))</f>
        <v/>
      </c>
      <c r="E1102" s="15"/>
      <c r="F1102" s="21" t="str">
        <f aca="false">IF(D1102="","",IF(COUNTIF(Settings!$A$6:$A$13,D1102)&gt;0,"Income",IF(COUNTIF(Settings!$A$32:$A$34,D1102)&gt;0,"Saving","Spending")))</f>
        <v/>
      </c>
      <c r="G1102" s="15"/>
      <c r="H1102" s="22" t="str">
        <f aca="false">IF(B1102="","",IF(OR(I1102=0,INDEX(Settings!$F$6:$F$65,MAX(I1102,1))=""),"Uncategorised",INDEX(Settings!$F$6:$F$65,I1102)))</f>
        <v/>
      </c>
      <c r="I1102" s="22" t="str">
        <f aca="false">IF(B1102="","",SUMPRODUCT(MAX((Settings!$E$6:$E$65&lt;&gt;"")*ISNUMBER(SEARCH(Settings!$E$6:$E$65,B1102))*(ROW(Settings!$E$6:$E$65)-5))))</f>
        <v/>
      </c>
    </row>
    <row r="1103" customFormat="false" ht="15" hidden="false" customHeight="false" outlineLevel="0" collapsed="false">
      <c r="A1103" s="19"/>
      <c r="B1103" s="15"/>
      <c r="C1103" s="20"/>
      <c r="D1103" s="21" t="str">
        <f aca="false">IF(B1103="","",IF(E1103&lt;&gt;"",E1103,H1103))</f>
        <v/>
      </c>
      <c r="E1103" s="15"/>
      <c r="F1103" s="21" t="str">
        <f aca="false">IF(D1103="","",IF(COUNTIF(Settings!$A$6:$A$13,D1103)&gt;0,"Income",IF(COUNTIF(Settings!$A$32:$A$34,D1103)&gt;0,"Saving","Spending")))</f>
        <v/>
      </c>
      <c r="G1103" s="15"/>
      <c r="H1103" s="22" t="str">
        <f aca="false">IF(B1103="","",IF(OR(I1103=0,INDEX(Settings!$F$6:$F$65,MAX(I1103,1))=""),"Uncategorised",INDEX(Settings!$F$6:$F$65,I1103)))</f>
        <v/>
      </c>
      <c r="I1103" s="22" t="str">
        <f aca="false">IF(B1103="","",SUMPRODUCT(MAX((Settings!$E$6:$E$65&lt;&gt;"")*ISNUMBER(SEARCH(Settings!$E$6:$E$65,B1103))*(ROW(Settings!$E$6:$E$65)-5))))</f>
        <v/>
      </c>
    </row>
    <row r="1104" customFormat="false" ht="15" hidden="false" customHeight="false" outlineLevel="0" collapsed="false">
      <c r="A1104" s="19"/>
      <c r="B1104" s="15"/>
      <c r="C1104" s="20"/>
      <c r="D1104" s="21" t="str">
        <f aca="false">IF(B1104="","",IF(E1104&lt;&gt;"",E1104,H1104))</f>
        <v/>
      </c>
      <c r="E1104" s="15"/>
      <c r="F1104" s="21" t="str">
        <f aca="false">IF(D1104="","",IF(COUNTIF(Settings!$A$6:$A$13,D1104)&gt;0,"Income",IF(COUNTIF(Settings!$A$32:$A$34,D1104)&gt;0,"Saving","Spending")))</f>
        <v/>
      </c>
      <c r="G1104" s="15"/>
      <c r="H1104" s="22" t="str">
        <f aca="false">IF(B1104="","",IF(OR(I1104=0,INDEX(Settings!$F$6:$F$65,MAX(I1104,1))=""),"Uncategorised",INDEX(Settings!$F$6:$F$65,I1104)))</f>
        <v/>
      </c>
      <c r="I1104" s="22" t="str">
        <f aca="false">IF(B1104="","",SUMPRODUCT(MAX((Settings!$E$6:$E$65&lt;&gt;"")*ISNUMBER(SEARCH(Settings!$E$6:$E$65,B1104))*(ROW(Settings!$E$6:$E$65)-5))))</f>
        <v/>
      </c>
    </row>
    <row r="1105" customFormat="false" ht="15" hidden="false" customHeight="false" outlineLevel="0" collapsed="false">
      <c r="A1105" s="19"/>
      <c r="B1105" s="15"/>
      <c r="C1105" s="20"/>
      <c r="D1105" s="21" t="str">
        <f aca="false">IF(B1105="","",IF(E1105&lt;&gt;"",E1105,H1105))</f>
        <v/>
      </c>
      <c r="E1105" s="15"/>
      <c r="F1105" s="21" t="str">
        <f aca="false">IF(D1105="","",IF(COUNTIF(Settings!$A$6:$A$13,D1105)&gt;0,"Income",IF(COUNTIF(Settings!$A$32:$A$34,D1105)&gt;0,"Saving","Spending")))</f>
        <v/>
      </c>
      <c r="G1105" s="15"/>
      <c r="H1105" s="22" t="str">
        <f aca="false">IF(B1105="","",IF(OR(I1105=0,INDEX(Settings!$F$6:$F$65,MAX(I1105,1))=""),"Uncategorised",INDEX(Settings!$F$6:$F$65,I1105)))</f>
        <v/>
      </c>
      <c r="I1105" s="22" t="str">
        <f aca="false">IF(B1105="","",SUMPRODUCT(MAX((Settings!$E$6:$E$65&lt;&gt;"")*ISNUMBER(SEARCH(Settings!$E$6:$E$65,B1105))*(ROW(Settings!$E$6:$E$65)-5))))</f>
        <v/>
      </c>
    </row>
    <row r="1106" customFormat="false" ht="15" hidden="false" customHeight="false" outlineLevel="0" collapsed="false">
      <c r="A1106" s="19"/>
      <c r="B1106" s="15"/>
      <c r="C1106" s="20"/>
      <c r="D1106" s="21" t="str">
        <f aca="false">IF(B1106="","",IF(E1106&lt;&gt;"",E1106,H1106))</f>
        <v/>
      </c>
      <c r="E1106" s="15"/>
      <c r="F1106" s="21" t="str">
        <f aca="false">IF(D1106="","",IF(COUNTIF(Settings!$A$6:$A$13,D1106)&gt;0,"Income",IF(COUNTIF(Settings!$A$32:$A$34,D1106)&gt;0,"Saving","Spending")))</f>
        <v/>
      </c>
      <c r="G1106" s="15"/>
      <c r="H1106" s="22" t="str">
        <f aca="false">IF(B1106="","",IF(OR(I1106=0,INDEX(Settings!$F$6:$F$65,MAX(I1106,1))=""),"Uncategorised",INDEX(Settings!$F$6:$F$65,I1106)))</f>
        <v/>
      </c>
      <c r="I1106" s="22" t="str">
        <f aca="false">IF(B1106="","",SUMPRODUCT(MAX((Settings!$E$6:$E$65&lt;&gt;"")*ISNUMBER(SEARCH(Settings!$E$6:$E$65,B1106))*(ROW(Settings!$E$6:$E$65)-5))))</f>
        <v/>
      </c>
    </row>
    <row r="1107" customFormat="false" ht="15" hidden="false" customHeight="false" outlineLevel="0" collapsed="false">
      <c r="A1107" s="19"/>
      <c r="B1107" s="15"/>
      <c r="C1107" s="20"/>
      <c r="D1107" s="21" t="str">
        <f aca="false">IF(B1107="","",IF(E1107&lt;&gt;"",E1107,H1107))</f>
        <v/>
      </c>
      <c r="E1107" s="15"/>
      <c r="F1107" s="21" t="str">
        <f aca="false">IF(D1107="","",IF(COUNTIF(Settings!$A$6:$A$13,D1107)&gt;0,"Income",IF(COUNTIF(Settings!$A$32:$A$34,D1107)&gt;0,"Saving","Spending")))</f>
        <v/>
      </c>
      <c r="G1107" s="15"/>
      <c r="H1107" s="22" t="str">
        <f aca="false">IF(B1107="","",IF(OR(I1107=0,INDEX(Settings!$F$6:$F$65,MAX(I1107,1))=""),"Uncategorised",INDEX(Settings!$F$6:$F$65,I1107)))</f>
        <v/>
      </c>
      <c r="I1107" s="22" t="str">
        <f aca="false">IF(B1107="","",SUMPRODUCT(MAX((Settings!$E$6:$E$65&lt;&gt;"")*ISNUMBER(SEARCH(Settings!$E$6:$E$65,B1107))*(ROW(Settings!$E$6:$E$65)-5))))</f>
        <v/>
      </c>
    </row>
    <row r="1108" customFormat="false" ht="15" hidden="false" customHeight="false" outlineLevel="0" collapsed="false">
      <c r="A1108" s="19"/>
      <c r="B1108" s="15"/>
      <c r="C1108" s="20"/>
      <c r="D1108" s="21" t="str">
        <f aca="false">IF(B1108="","",IF(E1108&lt;&gt;"",E1108,H1108))</f>
        <v/>
      </c>
      <c r="E1108" s="15"/>
      <c r="F1108" s="21" t="str">
        <f aca="false">IF(D1108="","",IF(COUNTIF(Settings!$A$6:$A$13,D1108)&gt;0,"Income",IF(COUNTIF(Settings!$A$32:$A$34,D1108)&gt;0,"Saving","Spending")))</f>
        <v/>
      </c>
      <c r="G1108" s="15"/>
      <c r="H1108" s="22" t="str">
        <f aca="false">IF(B1108="","",IF(OR(I1108=0,INDEX(Settings!$F$6:$F$65,MAX(I1108,1))=""),"Uncategorised",INDEX(Settings!$F$6:$F$65,I1108)))</f>
        <v/>
      </c>
      <c r="I1108" s="22" t="str">
        <f aca="false">IF(B1108="","",SUMPRODUCT(MAX((Settings!$E$6:$E$65&lt;&gt;"")*ISNUMBER(SEARCH(Settings!$E$6:$E$65,B1108))*(ROW(Settings!$E$6:$E$65)-5))))</f>
        <v/>
      </c>
    </row>
    <row r="1109" customFormat="false" ht="15" hidden="false" customHeight="false" outlineLevel="0" collapsed="false">
      <c r="A1109" s="19"/>
      <c r="B1109" s="15"/>
      <c r="C1109" s="20"/>
      <c r="D1109" s="21" t="str">
        <f aca="false">IF(B1109="","",IF(E1109&lt;&gt;"",E1109,H1109))</f>
        <v/>
      </c>
      <c r="E1109" s="15"/>
      <c r="F1109" s="21" t="str">
        <f aca="false">IF(D1109="","",IF(COUNTIF(Settings!$A$6:$A$13,D1109)&gt;0,"Income",IF(COUNTIF(Settings!$A$32:$A$34,D1109)&gt;0,"Saving","Spending")))</f>
        <v/>
      </c>
      <c r="G1109" s="15"/>
      <c r="H1109" s="22" t="str">
        <f aca="false">IF(B1109="","",IF(OR(I1109=0,INDEX(Settings!$F$6:$F$65,MAX(I1109,1))=""),"Uncategorised",INDEX(Settings!$F$6:$F$65,I1109)))</f>
        <v/>
      </c>
      <c r="I1109" s="22" t="str">
        <f aca="false">IF(B1109="","",SUMPRODUCT(MAX((Settings!$E$6:$E$65&lt;&gt;"")*ISNUMBER(SEARCH(Settings!$E$6:$E$65,B1109))*(ROW(Settings!$E$6:$E$65)-5))))</f>
        <v/>
      </c>
    </row>
    <row r="1110" customFormat="false" ht="15" hidden="false" customHeight="false" outlineLevel="0" collapsed="false">
      <c r="A1110" s="19"/>
      <c r="B1110" s="15"/>
      <c r="C1110" s="20"/>
      <c r="D1110" s="21" t="str">
        <f aca="false">IF(B1110="","",IF(E1110&lt;&gt;"",E1110,H1110))</f>
        <v/>
      </c>
      <c r="E1110" s="15"/>
      <c r="F1110" s="21" t="str">
        <f aca="false">IF(D1110="","",IF(COUNTIF(Settings!$A$6:$A$13,D1110)&gt;0,"Income",IF(COUNTIF(Settings!$A$32:$A$34,D1110)&gt;0,"Saving","Spending")))</f>
        <v/>
      </c>
      <c r="G1110" s="15"/>
      <c r="H1110" s="22" t="str">
        <f aca="false">IF(B1110="","",IF(OR(I1110=0,INDEX(Settings!$F$6:$F$65,MAX(I1110,1))=""),"Uncategorised",INDEX(Settings!$F$6:$F$65,I1110)))</f>
        <v/>
      </c>
      <c r="I1110" s="22" t="str">
        <f aca="false">IF(B1110="","",SUMPRODUCT(MAX((Settings!$E$6:$E$65&lt;&gt;"")*ISNUMBER(SEARCH(Settings!$E$6:$E$65,B1110))*(ROW(Settings!$E$6:$E$65)-5))))</f>
        <v/>
      </c>
    </row>
    <row r="1111" customFormat="false" ht="15" hidden="false" customHeight="false" outlineLevel="0" collapsed="false">
      <c r="A1111" s="19"/>
      <c r="B1111" s="15"/>
      <c r="C1111" s="20"/>
      <c r="D1111" s="21" t="str">
        <f aca="false">IF(B1111="","",IF(E1111&lt;&gt;"",E1111,H1111))</f>
        <v/>
      </c>
      <c r="E1111" s="15"/>
      <c r="F1111" s="21" t="str">
        <f aca="false">IF(D1111="","",IF(COUNTIF(Settings!$A$6:$A$13,D1111)&gt;0,"Income",IF(COUNTIF(Settings!$A$32:$A$34,D1111)&gt;0,"Saving","Spending")))</f>
        <v/>
      </c>
      <c r="G1111" s="15"/>
      <c r="H1111" s="22" t="str">
        <f aca="false">IF(B1111="","",IF(OR(I1111=0,INDEX(Settings!$F$6:$F$65,MAX(I1111,1))=""),"Uncategorised",INDEX(Settings!$F$6:$F$65,I1111)))</f>
        <v/>
      </c>
      <c r="I1111" s="22" t="str">
        <f aca="false">IF(B1111="","",SUMPRODUCT(MAX((Settings!$E$6:$E$65&lt;&gt;"")*ISNUMBER(SEARCH(Settings!$E$6:$E$65,B1111))*(ROW(Settings!$E$6:$E$65)-5))))</f>
        <v/>
      </c>
    </row>
    <row r="1112" customFormat="false" ht="15" hidden="false" customHeight="false" outlineLevel="0" collapsed="false">
      <c r="A1112" s="19"/>
      <c r="B1112" s="15"/>
      <c r="C1112" s="20"/>
      <c r="D1112" s="21" t="str">
        <f aca="false">IF(B1112="","",IF(E1112&lt;&gt;"",E1112,H1112))</f>
        <v/>
      </c>
      <c r="E1112" s="15"/>
      <c r="F1112" s="21" t="str">
        <f aca="false">IF(D1112="","",IF(COUNTIF(Settings!$A$6:$A$13,D1112)&gt;0,"Income",IF(COUNTIF(Settings!$A$32:$A$34,D1112)&gt;0,"Saving","Spending")))</f>
        <v/>
      </c>
      <c r="G1112" s="15"/>
      <c r="H1112" s="22" t="str">
        <f aca="false">IF(B1112="","",IF(OR(I1112=0,INDEX(Settings!$F$6:$F$65,MAX(I1112,1))=""),"Uncategorised",INDEX(Settings!$F$6:$F$65,I1112)))</f>
        <v/>
      </c>
      <c r="I1112" s="22" t="str">
        <f aca="false">IF(B1112="","",SUMPRODUCT(MAX((Settings!$E$6:$E$65&lt;&gt;"")*ISNUMBER(SEARCH(Settings!$E$6:$E$65,B1112))*(ROW(Settings!$E$6:$E$65)-5))))</f>
        <v/>
      </c>
    </row>
    <row r="1113" customFormat="false" ht="15" hidden="false" customHeight="false" outlineLevel="0" collapsed="false">
      <c r="A1113" s="19"/>
      <c r="B1113" s="15"/>
      <c r="C1113" s="20"/>
      <c r="D1113" s="21" t="str">
        <f aca="false">IF(B1113="","",IF(E1113&lt;&gt;"",E1113,H1113))</f>
        <v/>
      </c>
      <c r="E1113" s="15"/>
      <c r="F1113" s="21" t="str">
        <f aca="false">IF(D1113="","",IF(COUNTIF(Settings!$A$6:$A$13,D1113)&gt;0,"Income",IF(COUNTIF(Settings!$A$32:$A$34,D1113)&gt;0,"Saving","Spending")))</f>
        <v/>
      </c>
      <c r="G1113" s="15"/>
      <c r="H1113" s="22" t="str">
        <f aca="false">IF(B1113="","",IF(OR(I1113=0,INDEX(Settings!$F$6:$F$65,MAX(I1113,1))=""),"Uncategorised",INDEX(Settings!$F$6:$F$65,I1113)))</f>
        <v/>
      </c>
      <c r="I1113" s="22" t="str">
        <f aca="false">IF(B1113="","",SUMPRODUCT(MAX((Settings!$E$6:$E$65&lt;&gt;"")*ISNUMBER(SEARCH(Settings!$E$6:$E$65,B1113))*(ROW(Settings!$E$6:$E$65)-5))))</f>
        <v/>
      </c>
    </row>
    <row r="1114" customFormat="false" ht="15" hidden="false" customHeight="false" outlineLevel="0" collapsed="false">
      <c r="A1114" s="19"/>
      <c r="B1114" s="15"/>
      <c r="C1114" s="20"/>
      <c r="D1114" s="21" t="str">
        <f aca="false">IF(B1114="","",IF(E1114&lt;&gt;"",E1114,H1114))</f>
        <v/>
      </c>
      <c r="E1114" s="15"/>
      <c r="F1114" s="21" t="str">
        <f aca="false">IF(D1114="","",IF(COUNTIF(Settings!$A$6:$A$13,D1114)&gt;0,"Income",IF(COUNTIF(Settings!$A$32:$A$34,D1114)&gt;0,"Saving","Spending")))</f>
        <v/>
      </c>
      <c r="G1114" s="15"/>
      <c r="H1114" s="22" t="str">
        <f aca="false">IF(B1114="","",IF(OR(I1114=0,INDEX(Settings!$F$6:$F$65,MAX(I1114,1))=""),"Uncategorised",INDEX(Settings!$F$6:$F$65,I1114)))</f>
        <v/>
      </c>
      <c r="I1114" s="22" t="str">
        <f aca="false">IF(B1114="","",SUMPRODUCT(MAX((Settings!$E$6:$E$65&lt;&gt;"")*ISNUMBER(SEARCH(Settings!$E$6:$E$65,B1114))*(ROW(Settings!$E$6:$E$65)-5))))</f>
        <v/>
      </c>
    </row>
    <row r="1115" customFormat="false" ht="15" hidden="false" customHeight="false" outlineLevel="0" collapsed="false">
      <c r="A1115" s="19"/>
      <c r="B1115" s="15"/>
      <c r="C1115" s="20"/>
      <c r="D1115" s="21" t="str">
        <f aca="false">IF(B1115="","",IF(E1115&lt;&gt;"",E1115,H1115))</f>
        <v/>
      </c>
      <c r="E1115" s="15"/>
      <c r="F1115" s="21" t="str">
        <f aca="false">IF(D1115="","",IF(COUNTIF(Settings!$A$6:$A$13,D1115)&gt;0,"Income",IF(COUNTIF(Settings!$A$32:$A$34,D1115)&gt;0,"Saving","Spending")))</f>
        <v/>
      </c>
      <c r="G1115" s="15"/>
      <c r="H1115" s="22" t="str">
        <f aca="false">IF(B1115="","",IF(OR(I1115=0,INDEX(Settings!$F$6:$F$65,MAX(I1115,1))=""),"Uncategorised",INDEX(Settings!$F$6:$F$65,I1115)))</f>
        <v/>
      </c>
      <c r="I1115" s="22" t="str">
        <f aca="false">IF(B1115="","",SUMPRODUCT(MAX((Settings!$E$6:$E$65&lt;&gt;"")*ISNUMBER(SEARCH(Settings!$E$6:$E$65,B1115))*(ROW(Settings!$E$6:$E$65)-5))))</f>
        <v/>
      </c>
    </row>
    <row r="1116" customFormat="false" ht="15" hidden="false" customHeight="false" outlineLevel="0" collapsed="false">
      <c r="A1116" s="19"/>
      <c r="B1116" s="15"/>
      <c r="C1116" s="20"/>
      <c r="D1116" s="21" t="str">
        <f aca="false">IF(B1116="","",IF(E1116&lt;&gt;"",E1116,H1116))</f>
        <v/>
      </c>
      <c r="E1116" s="15"/>
      <c r="F1116" s="21" t="str">
        <f aca="false">IF(D1116="","",IF(COUNTIF(Settings!$A$6:$A$13,D1116)&gt;0,"Income",IF(COUNTIF(Settings!$A$32:$A$34,D1116)&gt;0,"Saving","Spending")))</f>
        <v/>
      </c>
      <c r="G1116" s="15"/>
      <c r="H1116" s="22" t="str">
        <f aca="false">IF(B1116="","",IF(OR(I1116=0,INDEX(Settings!$F$6:$F$65,MAX(I1116,1))=""),"Uncategorised",INDEX(Settings!$F$6:$F$65,I1116)))</f>
        <v/>
      </c>
      <c r="I1116" s="22" t="str">
        <f aca="false">IF(B1116="","",SUMPRODUCT(MAX((Settings!$E$6:$E$65&lt;&gt;"")*ISNUMBER(SEARCH(Settings!$E$6:$E$65,B1116))*(ROW(Settings!$E$6:$E$65)-5))))</f>
        <v/>
      </c>
    </row>
    <row r="1117" customFormat="false" ht="15" hidden="false" customHeight="false" outlineLevel="0" collapsed="false">
      <c r="A1117" s="19"/>
      <c r="B1117" s="15"/>
      <c r="C1117" s="20"/>
      <c r="D1117" s="21" t="str">
        <f aca="false">IF(B1117="","",IF(E1117&lt;&gt;"",E1117,H1117))</f>
        <v/>
      </c>
      <c r="E1117" s="15"/>
      <c r="F1117" s="21" t="str">
        <f aca="false">IF(D1117="","",IF(COUNTIF(Settings!$A$6:$A$13,D1117)&gt;0,"Income",IF(COUNTIF(Settings!$A$32:$A$34,D1117)&gt;0,"Saving","Spending")))</f>
        <v/>
      </c>
      <c r="G1117" s="15"/>
      <c r="H1117" s="22" t="str">
        <f aca="false">IF(B1117="","",IF(OR(I1117=0,INDEX(Settings!$F$6:$F$65,MAX(I1117,1))=""),"Uncategorised",INDEX(Settings!$F$6:$F$65,I1117)))</f>
        <v/>
      </c>
      <c r="I1117" s="22" t="str">
        <f aca="false">IF(B1117="","",SUMPRODUCT(MAX((Settings!$E$6:$E$65&lt;&gt;"")*ISNUMBER(SEARCH(Settings!$E$6:$E$65,B1117))*(ROW(Settings!$E$6:$E$65)-5))))</f>
        <v/>
      </c>
    </row>
    <row r="1118" customFormat="false" ht="15" hidden="false" customHeight="false" outlineLevel="0" collapsed="false">
      <c r="A1118" s="19"/>
      <c r="B1118" s="15"/>
      <c r="C1118" s="20"/>
      <c r="D1118" s="21" t="str">
        <f aca="false">IF(B1118="","",IF(E1118&lt;&gt;"",E1118,H1118))</f>
        <v/>
      </c>
      <c r="E1118" s="15"/>
      <c r="F1118" s="21" t="str">
        <f aca="false">IF(D1118="","",IF(COUNTIF(Settings!$A$6:$A$13,D1118)&gt;0,"Income",IF(COUNTIF(Settings!$A$32:$A$34,D1118)&gt;0,"Saving","Spending")))</f>
        <v/>
      </c>
      <c r="G1118" s="15"/>
      <c r="H1118" s="22" t="str">
        <f aca="false">IF(B1118="","",IF(OR(I1118=0,INDEX(Settings!$F$6:$F$65,MAX(I1118,1))=""),"Uncategorised",INDEX(Settings!$F$6:$F$65,I1118)))</f>
        <v/>
      </c>
      <c r="I1118" s="22" t="str">
        <f aca="false">IF(B1118="","",SUMPRODUCT(MAX((Settings!$E$6:$E$65&lt;&gt;"")*ISNUMBER(SEARCH(Settings!$E$6:$E$65,B1118))*(ROW(Settings!$E$6:$E$65)-5))))</f>
        <v/>
      </c>
    </row>
    <row r="1119" customFormat="false" ht="15" hidden="false" customHeight="false" outlineLevel="0" collapsed="false">
      <c r="A1119" s="19"/>
      <c r="B1119" s="15"/>
      <c r="C1119" s="20"/>
      <c r="D1119" s="21" t="str">
        <f aca="false">IF(B1119="","",IF(E1119&lt;&gt;"",E1119,H1119))</f>
        <v/>
      </c>
      <c r="E1119" s="15"/>
      <c r="F1119" s="21" t="str">
        <f aca="false">IF(D1119="","",IF(COUNTIF(Settings!$A$6:$A$13,D1119)&gt;0,"Income",IF(COUNTIF(Settings!$A$32:$A$34,D1119)&gt;0,"Saving","Spending")))</f>
        <v/>
      </c>
      <c r="G1119" s="15"/>
      <c r="H1119" s="22" t="str">
        <f aca="false">IF(B1119="","",IF(OR(I1119=0,INDEX(Settings!$F$6:$F$65,MAX(I1119,1))=""),"Uncategorised",INDEX(Settings!$F$6:$F$65,I1119)))</f>
        <v/>
      </c>
      <c r="I1119" s="22" t="str">
        <f aca="false">IF(B1119="","",SUMPRODUCT(MAX((Settings!$E$6:$E$65&lt;&gt;"")*ISNUMBER(SEARCH(Settings!$E$6:$E$65,B1119))*(ROW(Settings!$E$6:$E$65)-5))))</f>
        <v/>
      </c>
    </row>
    <row r="1120" customFormat="false" ht="15" hidden="false" customHeight="false" outlineLevel="0" collapsed="false">
      <c r="A1120" s="19"/>
      <c r="B1120" s="15"/>
      <c r="C1120" s="20"/>
      <c r="D1120" s="21" t="str">
        <f aca="false">IF(B1120="","",IF(E1120&lt;&gt;"",E1120,H1120))</f>
        <v/>
      </c>
      <c r="E1120" s="15"/>
      <c r="F1120" s="21" t="str">
        <f aca="false">IF(D1120="","",IF(COUNTIF(Settings!$A$6:$A$13,D1120)&gt;0,"Income",IF(COUNTIF(Settings!$A$32:$A$34,D1120)&gt;0,"Saving","Spending")))</f>
        <v/>
      </c>
      <c r="G1120" s="15"/>
      <c r="H1120" s="22" t="str">
        <f aca="false">IF(B1120="","",IF(OR(I1120=0,INDEX(Settings!$F$6:$F$65,MAX(I1120,1))=""),"Uncategorised",INDEX(Settings!$F$6:$F$65,I1120)))</f>
        <v/>
      </c>
      <c r="I1120" s="22" t="str">
        <f aca="false">IF(B1120="","",SUMPRODUCT(MAX((Settings!$E$6:$E$65&lt;&gt;"")*ISNUMBER(SEARCH(Settings!$E$6:$E$65,B1120))*(ROW(Settings!$E$6:$E$65)-5))))</f>
        <v/>
      </c>
    </row>
    <row r="1121" customFormat="false" ht="15" hidden="false" customHeight="false" outlineLevel="0" collapsed="false">
      <c r="A1121" s="19"/>
      <c r="B1121" s="15"/>
      <c r="C1121" s="20"/>
      <c r="D1121" s="21" t="str">
        <f aca="false">IF(B1121="","",IF(E1121&lt;&gt;"",E1121,H1121))</f>
        <v/>
      </c>
      <c r="E1121" s="15"/>
      <c r="F1121" s="21" t="str">
        <f aca="false">IF(D1121="","",IF(COUNTIF(Settings!$A$6:$A$13,D1121)&gt;0,"Income",IF(COUNTIF(Settings!$A$32:$A$34,D1121)&gt;0,"Saving","Spending")))</f>
        <v/>
      </c>
      <c r="G1121" s="15"/>
      <c r="H1121" s="22" t="str">
        <f aca="false">IF(B1121="","",IF(OR(I1121=0,INDEX(Settings!$F$6:$F$65,MAX(I1121,1))=""),"Uncategorised",INDEX(Settings!$F$6:$F$65,I1121)))</f>
        <v/>
      </c>
      <c r="I1121" s="22" t="str">
        <f aca="false">IF(B1121="","",SUMPRODUCT(MAX((Settings!$E$6:$E$65&lt;&gt;"")*ISNUMBER(SEARCH(Settings!$E$6:$E$65,B1121))*(ROW(Settings!$E$6:$E$65)-5))))</f>
        <v/>
      </c>
    </row>
    <row r="1122" customFormat="false" ht="15" hidden="false" customHeight="false" outlineLevel="0" collapsed="false">
      <c r="A1122" s="19"/>
      <c r="B1122" s="15"/>
      <c r="C1122" s="20"/>
      <c r="D1122" s="21" t="str">
        <f aca="false">IF(B1122="","",IF(E1122&lt;&gt;"",E1122,H1122))</f>
        <v/>
      </c>
      <c r="E1122" s="15"/>
      <c r="F1122" s="21" t="str">
        <f aca="false">IF(D1122="","",IF(COUNTIF(Settings!$A$6:$A$13,D1122)&gt;0,"Income",IF(COUNTIF(Settings!$A$32:$A$34,D1122)&gt;0,"Saving","Spending")))</f>
        <v/>
      </c>
      <c r="G1122" s="15"/>
      <c r="H1122" s="22" t="str">
        <f aca="false">IF(B1122="","",IF(OR(I1122=0,INDEX(Settings!$F$6:$F$65,MAX(I1122,1))=""),"Uncategorised",INDEX(Settings!$F$6:$F$65,I1122)))</f>
        <v/>
      </c>
      <c r="I1122" s="22" t="str">
        <f aca="false">IF(B1122="","",SUMPRODUCT(MAX((Settings!$E$6:$E$65&lt;&gt;"")*ISNUMBER(SEARCH(Settings!$E$6:$E$65,B1122))*(ROW(Settings!$E$6:$E$65)-5))))</f>
        <v/>
      </c>
    </row>
    <row r="1123" customFormat="false" ht="15" hidden="false" customHeight="false" outlineLevel="0" collapsed="false">
      <c r="A1123" s="19"/>
      <c r="B1123" s="15"/>
      <c r="C1123" s="20"/>
      <c r="D1123" s="21" t="str">
        <f aca="false">IF(B1123="","",IF(E1123&lt;&gt;"",E1123,H1123))</f>
        <v/>
      </c>
      <c r="E1123" s="15"/>
      <c r="F1123" s="21" t="str">
        <f aca="false">IF(D1123="","",IF(COUNTIF(Settings!$A$6:$A$13,D1123)&gt;0,"Income",IF(COUNTIF(Settings!$A$32:$A$34,D1123)&gt;0,"Saving","Spending")))</f>
        <v/>
      </c>
      <c r="G1123" s="15"/>
      <c r="H1123" s="22" t="str">
        <f aca="false">IF(B1123="","",IF(OR(I1123=0,INDEX(Settings!$F$6:$F$65,MAX(I1123,1))=""),"Uncategorised",INDEX(Settings!$F$6:$F$65,I1123)))</f>
        <v/>
      </c>
      <c r="I1123" s="22" t="str">
        <f aca="false">IF(B1123="","",SUMPRODUCT(MAX((Settings!$E$6:$E$65&lt;&gt;"")*ISNUMBER(SEARCH(Settings!$E$6:$E$65,B1123))*(ROW(Settings!$E$6:$E$65)-5))))</f>
        <v/>
      </c>
    </row>
    <row r="1124" customFormat="false" ht="15" hidden="false" customHeight="false" outlineLevel="0" collapsed="false">
      <c r="A1124" s="19"/>
      <c r="B1124" s="15"/>
      <c r="C1124" s="20"/>
      <c r="D1124" s="21" t="str">
        <f aca="false">IF(B1124="","",IF(E1124&lt;&gt;"",E1124,H1124))</f>
        <v/>
      </c>
      <c r="E1124" s="15"/>
      <c r="F1124" s="21" t="str">
        <f aca="false">IF(D1124="","",IF(COUNTIF(Settings!$A$6:$A$13,D1124)&gt;0,"Income",IF(COUNTIF(Settings!$A$32:$A$34,D1124)&gt;0,"Saving","Spending")))</f>
        <v/>
      </c>
      <c r="G1124" s="15"/>
      <c r="H1124" s="22" t="str">
        <f aca="false">IF(B1124="","",IF(OR(I1124=0,INDEX(Settings!$F$6:$F$65,MAX(I1124,1))=""),"Uncategorised",INDEX(Settings!$F$6:$F$65,I1124)))</f>
        <v/>
      </c>
      <c r="I1124" s="22" t="str">
        <f aca="false">IF(B1124="","",SUMPRODUCT(MAX((Settings!$E$6:$E$65&lt;&gt;"")*ISNUMBER(SEARCH(Settings!$E$6:$E$65,B1124))*(ROW(Settings!$E$6:$E$65)-5))))</f>
        <v/>
      </c>
    </row>
    <row r="1125" customFormat="false" ht="15" hidden="false" customHeight="false" outlineLevel="0" collapsed="false">
      <c r="A1125" s="19"/>
      <c r="B1125" s="15"/>
      <c r="C1125" s="20"/>
      <c r="D1125" s="21" t="str">
        <f aca="false">IF(B1125="","",IF(E1125&lt;&gt;"",E1125,H1125))</f>
        <v/>
      </c>
      <c r="E1125" s="15"/>
      <c r="F1125" s="21" t="str">
        <f aca="false">IF(D1125="","",IF(COUNTIF(Settings!$A$6:$A$13,D1125)&gt;0,"Income",IF(COUNTIF(Settings!$A$32:$A$34,D1125)&gt;0,"Saving","Spending")))</f>
        <v/>
      </c>
      <c r="G1125" s="15"/>
      <c r="H1125" s="22" t="str">
        <f aca="false">IF(B1125="","",IF(OR(I1125=0,INDEX(Settings!$F$6:$F$65,MAX(I1125,1))=""),"Uncategorised",INDEX(Settings!$F$6:$F$65,I1125)))</f>
        <v/>
      </c>
      <c r="I1125" s="22" t="str">
        <f aca="false">IF(B1125="","",SUMPRODUCT(MAX((Settings!$E$6:$E$65&lt;&gt;"")*ISNUMBER(SEARCH(Settings!$E$6:$E$65,B1125))*(ROW(Settings!$E$6:$E$65)-5))))</f>
        <v/>
      </c>
    </row>
    <row r="1126" customFormat="false" ht="15" hidden="false" customHeight="false" outlineLevel="0" collapsed="false">
      <c r="A1126" s="19"/>
      <c r="B1126" s="15"/>
      <c r="C1126" s="20"/>
      <c r="D1126" s="21" t="str">
        <f aca="false">IF(B1126="","",IF(E1126&lt;&gt;"",E1126,H1126))</f>
        <v/>
      </c>
      <c r="E1126" s="15"/>
      <c r="F1126" s="21" t="str">
        <f aca="false">IF(D1126="","",IF(COUNTIF(Settings!$A$6:$A$13,D1126)&gt;0,"Income",IF(COUNTIF(Settings!$A$32:$A$34,D1126)&gt;0,"Saving","Spending")))</f>
        <v/>
      </c>
      <c r="G1126" s="15"/>
      <c r="H1126" s="22" t="str">
        <f aca="false">IF(B1126="","",IF(OR(I1126=0,INDEX(Settings!$F$6:$F$65,MAX(I1126,1))=""),"Uncategorised",INDEX(Settings!$F$6:$F$65,I1126)))</f>
        <v/>
      </c>
      <c r="I1126" s="22" t="str">
        <f aca="false">IF(B1126="","",SUMPRODUCT(MAX((Settings!$E$6:$E$65&lt;&gt;"")*ISNUMBER(SEARCH(Settings!$E$6:$E$65,B1126))*(ROW(Settings!$E$6:$E$65)-5))))</f>
        <v/>
      </c>
    </row>
    <row r="1127" customFormat="false" ht="15" hidden="false" customHeight="false" outlineLevel="0" collapsed="false">
      <c r="A1127" s="19"/>
      <c r="B1127" s="15"/>
      <c r="C1127" s="20"/>
      <c r="D1127" s="21" t="str">
        <f aca="false">IF(B1127="","",IF(E1127&lt;&gt;"",E1127,H1127))</f>
        <v/>
      </c>
      <c r="E1127" s="15"/>
      <c r="F1127" s="21" t="str">
        <f aca="false">IF(D1127="","",IF(COUNTIF(Settings!$A$6:$A$13,D1127)&gt;0,"Income",IF(COUNTIF(Settings!$A$32:$A$34,D1127)&gt;0,"Saving","Spending")))</f>
        <v/>
      </c>
      <c r="G1127" s="15"/>
      <c r="H1127" s="22" t="str">
        <f aca="false">IF(B1127="","",IF(OR(I1127=0,INDEX(Settings!$F$6:$F$65,MAX(I1127,1))=""),"Uncategorised",INDEX(Settings!$F$6:$F$65,I1127)))</f>
        <v/>
      </c>
      <c r="I1127" s="22" t="str">
        <f aca="false">IF(B1127="","",SUMPRODUCT(MAX((Settings!$E$6:$E$65&lt;&gt;"")*ISNUMBER(SEARCH(Settings!$E$6:$E$65,B1127))*(ROW(Settings!$E$6:$E$65)-5))))</f>
        <v/>
      </c>
    </row>
    <row r="1128" customFormat="false" ht="15" hidden="false" customHeight="false" outlineLevel="0" collapsed="false">
      <c r="A1128" s="19"/>
      <c r="B1128" s="15"/>
      <c r="C1128" s="20"/>
      <c r="D1128" s="21" t="str">
        <f aca="false">IF(B1128="","",IF(E1128&lt;&gt;"",E1128,H1128))</f>
        <v/>
      </c>
      <c r="E1128" s="15"/>
      <c r="F1128" s="21" t="str">
        <f aca="false">IF(D1128="","",IF(COUNTIF(Settings!$A$6:$A$13,D1128)&gt;0,"Income",IF(COUNTIF(Settings!$A$32:$A$34,D1128)&gt;0,"Saving","Spending")))</f>
        <v/>
      </c>
      <c r="G1128" s="15"/>
      <c r="H1128" s="22" t="str">
        <f aca="false">IF(B1128="","",IF(OR(I1128=0,INDEX(Settings!$F$6:$F$65,MAX(I1128,1))=""),"Uncategorised",INDEX(Settings!$F$6:$F$65,I1128)))</f>
        <v/>
      </c>
      <c r="I1128" s="22" t="str">
        <f aca="false">IF(B1128="","",SUMPRODUCT(MAX((Settings!$E$6:$E$65&lt;&gt;"")*ISNUMBER(SEARCH(Settings!$E$6:$E$65,B1128))*(ROW(Settings!$E$6:$E$65)-5))))</f>
        <v/>
      </c>
    </row>
    <row r="1129" customFormat="false" ht="15" hidden="false" customHeight="false" outlineLevel="0" collapsed="false">
      <c r="A1129" s="19"/>
      <c r="B1129" s="15"/>
      <c r="C1129" s="20"/>
      <c r="D1129" s="21" t="str">
        <f aca="false">IF(B1129="","",IF(E1129&lt;&gt;"",E1129,H1129))</f>
        <v/>
      </c>
      <c r="E1129" s="15"/>
      <c r="F1129" s="21" t="str">
        <f aca="false">IF(D1129="","",IF(COUNTIF(Settings!$A$6:$A$13,D1129)&gt;0,"Income",IF(COUNTIF(Settings!$A$32:$A$34,D1129)&gt;0,"Saving","Spending")))</f>
        <v/>
      </c>
      <c r="G1129" s="15"/>
      <c r="H1129" s="22" t="str">
        <f aca="false">IF(B1129="","",IF(OR(I1129=0,INDEX(Settings!$F$6:$F$65,MAX(I1129,1))=""),"Uncategorised",INDEX(Settings!$F$6:$F$65,I1129)))</f>
        <v/>
      </c>
      <c r="I1129" s="22" t="str">
        <f aca="false">IF(B1129="","",SUMPRODUCT(MAX((Settings!$E$6:$E$65&lt;&gt;"")*ISNUMBER(SEARCH(Settings!$E$6:$E$65,B1129))*(ROW(Settings!$E$6:$E$65)-5))))</f>
        <v/>
      </c>
    </row>
    <row r="1130" customFormat="false" ht="15" hidden="false" customHeight="false" outlineLevel="0" collapsed="false">
      <c r="A1130" s="19"/>
      <c r="B1130" s="15"/>
      <c r="C1130" s="20"/>
      <c r="D1130" s="21" t="str">
        <f aca="false">IF(B1130="","",IF(E1130&lt;&gt;"",E1130,H1130))</f>
        <v/>
      </c>
      <c r="E1130" s="15"/>
      <c r="F1130" s="21" t="str">
        <f aca="false">IF(D1130="","",IF(COUNTIF(Settings!$A$6:$A$13,D1130)&gt;0,"Income",IF(COUNTIF(Settings!$A$32:$A$34,D1130)&gt;0,"Saving","Spending")))</f>
        <v/>
      </c>
      <c r="G1130" s="15"/>
      <c r="H1130" s="22" t="str">
        <f aca="false">IF(B1130="","",IF(OR(I1130=0,INDEX(Settings!$F$6:$F$65,MAX(I1130,1))=""),"Uncategorised",INDEX(Settings!$F$6:$F$65,I1130)))</f>
        <v/>
      </c>
      <c r="I1130" s="22" t="str">
        <f aca="false">IF(B1130="","",SUMPRODUCT(MAX((Settings!$E$6:$E$65&lt;&gt;"")*ISNUMBER(SEARCH(Settings!$E$6:$E$65,B1130))*(ROW(Settings!$E$6:$E$65)-5))))</f>
        <v/>
      </c>
    </row>
    <row r="1131" customFormat="false" ht="15" hidden="false" customHeight="false" outlineLevel="0" collapsed="false">
      <c r="A1131" s="19"/>
      <c r="B1131" s="15"/>
      <c r="C1131" s="20"/>
      <c r="D1131" s="21" t="str">
        <f aca="false">IF(B1131="","",IF(E1131&lt;&gt;"",E1131,H1131))</f>
        <v/>
      </c>
      <c r="E1131" s="15"/>
      <c r="F1131" s="21" t="str">
        <f aca="false">IF(D1131="","",IF(COUNTIF(Settings!$A$6:$A$13,D1131)&gt;0,"Income",IF(COUNTIF(Settings!$A$32:$A$34,D1131)&gt;0,"Saving","Spending")))</f>
        <v/>
      </c>
      <c r="G1131" s="15"/>
      <c r="H1131" s="22" t="str">
        <f aca="false">IF(B1131="","",IF(OR(I1131=0,INDEX(Settings!$F$6:$F$65,MAX(I1131,1))=""),"Uncategorised",INDEX(Settings!$F$6:$F$65,I1131)))</f>
        <v/>
      </c>
      <c r="I1131" s="22" t="str">
        <f aca="false">IF(B1131="","",SUMPRODUCT(MAX((Settings!$E$6:$E$65&lt;&gt;"")*ISNUMBER(SEARCH(Settings!$E$6:$E$65,B1131))*(ROW(Settings!$E$6:$E$65)-5))))</f>
        <v/>
      </c>
    </row>
    <row r="1132" customFormat="false" ht="15" hidden="false" customHeight="false" outlineLevel="0" collapsed="false">
      <c r="A1132" s="19"/>
      <c r="B1132" s="15"/>
      <c r="C1132" s="20"/>
      <c r="D1132" s="21" t="str">
        <f aca="false">IF(B1132="","",IF(E1132&lt;&gt;"",E1132,H1132))</f>
        <v/>
      </c>
      <c r="E1132" s="15"/>
      <c r="F1132" s="21" t="str">
        <f aca="false">IF(D1132="","",IF(COUNTIF(Settings!$A$6:$A$13,D1132)&gt;0,"Income",IF(COUNTIF(Settings!$A$32:$A$34,D1132)&gt;0,"Saving","Spending")))</f>
        <v/>
      </c>
      <c r="G1132" s="15"/>
      <c r="H1132" s="22" t="str">
        <f aca="false">IF(B1132="","",IF(OR(I1132=0,INDEX(Settings!$F$6:$F$65,MAX(I1132,1))=""),"Uncategorised",INDEX(Settings!$F$6:$F$65,I1132)))</f>
        <v/>
      </c>
      <c r="I1132" s="22" t="str">
        <f aca="false">IF(B1132="","",SUMPRODUCT(MAX((Settings!$E$6:$E$65&lt;&gt;"")*ISNUMBER(SEARCH(Settings!$E$6:$E$65,B1132))*(ROW(Settings!$E$6:$E$65)-5))))</f>
        <v/>
      </c>
    </row>
    <row r="1133" customFormat="false" ht="15" hidden="false" customHeight="false" outlineLevel="0" collapsed="false">
      <c r="A1133" s="19"/>
      <c r="B1133" s="15"/>
      <c r="C1133" s="20"/>
      <c r="D1133" s="21" t="str">
        <f aca="false">IF(B1133="","",IF(E1133&lt;&gt;"",E1133,H1133))</f>
        <v/>
      </c>
      <c r="E1133" s="15"/>
      <c r="F1133" s="21" t="str">
        <f aca="false">IF(D1133="","",IF(COUNTIF(Settings!$A$6:$A$13,D1133)&gt;0,"Income",IF(COUNTIF(Settings!$A$32:$A$34,D1133)&gt;0,"Saving","Spending")))</f>
        <v/>
      </c>
      <c r="G1133" s="15"/>
      <c r="H1133" s="22" t="str">
        <f aca="false">IF(B1133="","",IF(OR(I1133=0,INDEX(Settings!$F$6:$F$65,MAX(I1133,1))=""),"Uncategorised",INDEX(Settings!$F$6:$F$65,I1133)))</f>
        <v/>
      </c>
      <c r="I1133" s="22" t="str">
        <f aca="false">IF(B1133="","",SUMPRODUCT(MAX((Settings!$E$6:$E$65&lt;&gt;"")*ISNUMBER(SEARCH(Settings!$E$6:$E$65,B1133))*(ROW(Settings!$E$6:$E$65)-5))))</f>
        <v/>
      </c>
    </row>
    <row r="1134" customFormat="false" ht="15" hidden="false" customHeight="false" outlineLevel="0" collapsed="false">
      <c r="A1134" s="19"/>
      <c r="B1134" s="15"/>
      <c r="C1134" s="20"/>
      <c r="D1134" s="21" t="str">
        <f aca="false">IF(B1134="","",IF(E1134&lt;&gt;"",E1134,H1134))</f>
        <v/>
      </c>
      <c r="E1134" s="15"/>
      <c r="F1134" s="21" t="str">
        <f aca="false">IF(D1134="","",IF(COUNTIF(Settings!$A$6:$A$13,D1134)&gt;0,"Income",IF(COUNTIF(Settings!$A$32:$A$34,D1134)&gt;0,"Saving","Spending")))</f>
        <v/>
      </c>
      <c r="G1134" s="15"/>
      <c r="H1134" s="22" t="str">
        <f aca="false">IF(B1134="","",IF(OR(I1134=0,INDEX(Settings!$F$6:$F$65,MAX(I1134,1))=""),"Uncategorised",INDEX(Settings!$F$6:$F$65,I1134)))</f>
        <v/>
      </c>
      <c r="I1134" s="22" t="str">
        <f aca="false">IF(B1134="","",SUMPRODUCT(MAX((Settings!$E$6:$E$65&lt;&gt;"")*ISNUMBER(SEARCH(Settings!$E$6:$E$65,B1134))*(ROW(Settings!$E$6:$E$65)-5))))</f>
        <v/>
      </c>
    </row>
    <row r="1135" customFormat="false" ht="15" hidden="false" customHeight="false" outlineLevel="0" collapsed="false">
      <c r="A1135" s="19"/>
      <c r="B1135" s="15"/>
      <c r="C1135" s="20"/>
      <c r="D1135" s="21" t="str">
        <f aca="false">IF(B1135="","",IF(E1135&lt;&gt;"",E1135,H1135))</f>
        <v/>
      </c>
      <c r="E1135" s="15"/>
      <c r="F1135" s="21" t="str">
        <f aca="false">IF(D1135="","",IF(COUNTIF(Settings!$A$6:$A$13,D1135)&gt;0,"Income",IF(COUNTIF(Settings!$A$32:$A$34,D1135)&gt;0,"Saving","Spending")))</f>
        <v/>
      </c>
      <c r="G1135" s="15"/>
      <c r="H1135" s="22" t="str">
        <f aca="false">IF(B1135="","",IF(OR(I1135=0,INDEX(Settings!$F$6:$F$65,MAX(I1135,1))=""),"Uncategorised",INDEX(Settings!$F$6:$F$65,I1135)))</f>
        <v/>
      </c>
      <c r="I1135" s="22" t="str">
        <f aca="false">IF(B1135="","",SUMPRODUCT(MAX((Settings!$E$6:$E$65&lt;&gt;"")*ISNUMBER(SEARCH(Settings!$E$6:$E$65,B1135))*(ROW(Settings!$E$6:$E$65)-5))))</f>
        <v/>
      </c>
    </row>
    <row r="1136" customFormat="false" ht="15" hidden="false" customHeight="false" outlineLevel="0" collapsed="false">
      <c r="A1136" s="19"/>
      <c r="B1136" s="15"/>
      <c r="C1136" s="20"/>
      <c r="D1136" s="21" t="str">
        <f aca="false">IF(B1136="","",IF(E1136&lt;&gt;"",E1136,H1136))</f>
        <v/>
      </c>
      <c r="E1136" s="15"/>
      <c r="F1136" s="21" t="str">
        <f aca="false">IF(D1136="","",IF(COUNTIF(Settings!$A$6:$A$13,D1136)&gt;0,"Income",IF(COUNTIF(Settings!$A$32:$A$34,D1136)&gt;0,"Saving","Spending")))</f>
        <v/>
      </c>
      <c r="G1136" s="15"/>
      <c r="H1136" s="22" t="str">
        <f aca="false">IF(B1136="","",IF(OR(I1136=0,INDEX(Settings!$F$6:$F$65,MAX(I1136,1))=""),"Uncategorised",INDEX(Settings!$F$6:$F$65,I1136)))</f>
        <v/>
      </c>
      <c r="I1136" s="22" t="str">
        <f aca="false">IF(B1136="","",SUMPRODUCT(MAX((Settings!$E$6:$E$65&lt;&gt;"")*ISNUMBER(SEARCH(Settings!$E$6:$E$65,B1136))*(ROW(Settings!$E$6:$E$65)-5))))</f>
        <v/>
      </c>
    </row>
    <row r="1137" customFormat="false" ht="15" hidden="false" customHeight="false" outlineLevel="0" collapsed="false">
      <c r="A1137" s="19"/>
      <c r="B1137" s="15"/>
      <c r="C1137" s="20"/>
      <c r="D1137" s="21" t="str">
        <f aca="false">IF(B1137="","",IF(E1137&lt;&gt;"",E1137,H1137))</f>
        <v/>
      </c>
      <c r="E1137" s="15"/>
      <c r="F1137" s="21" t="str">
        <f aca="false">IF(D1137="","",IF(COUNTIF(Settings!$A$6:$A$13,D1137)&gt;0,"Income",IF(COUNTIF(Settings!$A$32:$A$34,D1137)&gt;0,"Saving","Spending")))</f>
        <v/>
      </c>
      <c r="G1137" s="15"/>
      <c r="H1137" s="22" t="str">
        <f aca="false">IF(B1137="","",IF(OR(I1137=0,INDEX(Settings!$F$6:$F$65,MAX(I1137,1))=""),"Uncategorised",INDEX(Settings!$F$6:$F$65,I1137)))</f>
        <v/>
      </c>
      <c r="I1137" s="22" t="str">
        <f aca="false">IF(B1137="","",SUMPRODUCT(MAX((Settings!$E$6:$E$65&lt;&gt;"")*ISNUMBER(SEARCH(Settings!$E$6:$E$65,B1137))*(ROW(Settings!$E$6:$E$65)-5))))</f>
        <v/>
      </c>
    </row>
    <row r="1138" customFormat="false" ht="15" hidden="false" customHeight="false" outlineLevel="0" collapsed="false">
      <c r="A1138" s="19"/>
      <c r="B1138" s="15"/>
      <c r="C1138" s="20"/>
      <c r="D1138" s="21" t="str">
        <f aca="false">IF(B1138="","",IF(E1138&lt;&gt;"",E1138,H1138))</f>
        <v/>
      </c>
      <c r="E1138" s="15"/>
      <c r="F1138" s="21" t="str">
        <f aca="false">IF(D1138="","",IF(COUNTIF(Settings!$A$6:$A$13,D1138)&gt;0,"Income",IF(COUNTIF(Settings!$A$32:$A$34,D1138)&gt;0,"Saving","Spending")))</f>
        <v/>
      </c>
      <c r="G1138" s="15"/>
      <c r="H1138" s="22" t="str">
        <f aca="false">IF(B1138="","",IF(OR(I1138=0,INDEX(Settings!$F$6:$F$65,MAX(I1138,1))=""),"Uncategorised",INDEX(Settings!$F$6:$F$65,I1138)))</f>
        <v/>
      </c>
      <c r="I1138" s="22" t="str">
        <f aca="false">IF(B1138="","",SUMPRODUCT(MAX((Settings!$E$6:$E$65&lt;&gt;"")*ISNUMBER(SEARCH(Settings!$E$6:$E$65,B1138))*(ROW(Settings!$E$6:$E$65)-5))))</f>
        <v/>
      </c>
    </row>
    <row r="1139" customFormat="false" ht="15" hidden="false" customHeight="false" outlineLevel="0" collapsed="false">
      <c r="A1139" s="19"/>
      <c r="B1139" s="15"/>
      <c r="C1139" s="20"/>
      <c r="D1139" s="21" t="str">
        <f aca="false">IF(B1139="","",IF(E1139&lt;&gt;"",E1139,H1139))</f>
        <v/>
      </c>
      <c r="E1139" s="15"/>
      <c r="F1139" s="21" t="str">
        <f aca="false">IF(D1139="","",IF(COUNTIF(Settings!$A$6:$A$13,D1139)&gt;0,"Income",IF(COUNTIF(Settings!$A$32:$A$34,D1139)&gt;0,"Saving","Spending")))</f>
        <v/>
      </c>
      <c r="G1139" s="15"/>
      <c r="H1139" s="22" t="str">
        <f aca="false">IF(B1139="","",IF(OR(I1139=0,INDEX(Settings!$F$6:$F$65,MAX(I1139,1))=""),"Uncategorised",INDEX(Settings!$F$6:$F$65,I1139)))</f>
        <v/>
      </c>
      <c r="I1139" s="22" t="str">
        <f aca="false">IF(B1139="","",SUMPRODUCT(MAX((Settings!$E$6:$E$65&lt;&gt;"")*ISNUMBER(SEARCH(Settings!$E$6:$E$65,B1139))*(ROW(Settings!$E$6:$E$65)-5))))</f>
        <v/>
      </c>
    </row>
    <row r="1140" customFormat="false" ht="15" hidden="false" customHeight="false" outlineLevel="0" collapsed="false">
      <c r="A1140" s="19"/>
      <c r="B1140" s="15"/>
      <c r="C1140" s="20"/>
      <c r="D1140" s="21" t="str">
        <f aca="false">IF(B1140="","",IF(E1140&lt;&gt;"",E1140,H1140))</f>
        <v/>
      </c>
      <c r="E1140" s="15"/>
      <c r="F1140" s="21" t="str">
        <f aca="false">IF(D1140="","",IF(COUNTIF(Settings!$A$6:$A$13,D1140)&gt;0,"Income",IF(COUNTIF(Settings!$A$32:$A$34,D1140)&gt;0,"Saving","Spending")))</f>
        <v/>
      </c>
      <c r="G1140" s="15"/>
      <c r="H1140" s="22" t="str">
        <f aca="false">IF(B1140="","",IF(OR(I1140=0,INDEX(Settings!$F$6:$F$65,MAX(I1140,1))=""),"Uncategorised",INDEX(Settings!$F$6:$F$65,I1140)))</f>
        <v/>
      </c>
      <c r="I1140" s="22" t="str">
        <f aca="false">IF(B1140="","",SUMPRODUCT(MAX((Settings!$E$6:$E$65&lt;&gt;"")*ISNUMBER(SEARCH(Settings!$E$6:$E$65,B1140))*(ROW(Settings!$E$6:$E$65)-5))))</f>
        <v/>
      </c>
    </row>
    <row r="1141" customFormat="false" ht="15" hidden="false" customHeight="false" outlineLevel="0" collapsed="false">
      <c r="A1141" s="19"/>
      <c r="B1141" s="15"/>
      <c r="C1141" s="20"/>
      <c r="D1141" s="21" t="str">
        <f aca="false">IF(B1141="","",IF(E1141&lt;&gt;"",E1141,H1141))</f>
        <v/>
      </c>
      <c r="E1141" s="15"/>
      <c r="F1141" s="21" t="str">
        <f aca="false">IF(D1141="","",IF(COUNTIF(Settings!$A$6:$A$13,D1141)&gt;0,"Income",IF(COUNTIF(Settings!$A$32:$A$34,D1141)&gt;0,"Saving","Spending")))</f>
        <v/>
      </c>
      <c r="G1141" s="15"/>
      <c r="H1141" s="22" t="str">
        <f aca="false">IF(B1141="","",IF(OR(I1141=0,INDEX(Settings!$F$6:$F$65,MAX(I1141,1))=""),"Uncategorised",INDEX(Settings!$F$6:$F$65,I1141)))</f>
        <v/>
      </c>
      <c r="I1141" s="22" t="str">
        <f aca="false">IF(B1141="","",SUMPRODUCT(MAX((Settings!$E$6:$E$65&lt;&gt;"")*ISNUMBER(SEARCH(Settings!$E$6:$E$65,B1141))*(ROW(Settings!$E$6:$E$65)-5))))</f>
        <v/>
      </c>
    </row>
    <row r="1142" customFormat="false" ht="15" hidden="false" customHeight="false" outlineLevel="0" collapsed="false">
      <c r="A1142" s="19"/>
      <c r="B1142" s="15"/>
      <c r="C1142" s="20"/>
      <c r="D1142" s="21" t="str">
        <f aca="false">IF(B1142="","",IF(E1142&lt;&gt;"",E1142,H1142))</f>
        <v/>
      </c>
      <c r="E1142" s="15"/>
      <c r="F1142" s="21" t="str">
        <f aca="false">IF(D1142="","",IF(COUNTIF(Settings!$A$6:$A$13,D1142)&gt;0,"Income",IF(COUNTIF(Settings!$A$32:$A$34,D1142)&gt;0,"Saving","Spending")))</f>
        <v/>
      </c>
      <c r="G1142" s="15"/>
      <c r="H1142" s="22" t="str">
        <f aca="false">IF(B1142="","",IF(OR(I1142=0,INDEX(Settings!$F$6:$F$65,MAX(I1142,1))=""),"Uncategorised",INDEX(Settings!$F$6:$F$65,I1142)))</f>
        <v/>
      </c>
      <c r="I1142" s="22" t="str">
        <f aca="false">IF(B1142="","",SUMPRODUCT(MAX((Settings!$E$6:$E$65&lt;&gt;"")*ISNUMBER(SEARCH(Settings!$E$6:$E$65,B1142))*(ROW(Settings!$E$6:$E$65)-5))))</f>
        <v/>
      </c>
    </row>
    <row r="1143" customFormat="false" ht="15" hidden="false" customHeight="false" outlineLevel="0" collapsed="false">
      <c r="A1143" s="19"/>
      <c r="B1143" s="15"/>
      <c r="C1143" s="20"/>
      <c r="D1143" s="21" t="str">
        <f aca="false">IF(B1143="","",IF(E1143&lt;&gt;"",E1143,H1143))</f>
        <v/>
      </c>
      <c r="E1143" s="15"/>
      <c r="F1143" s="21" t="str">
        <f aca="false">IF(D1143="","",IF(COUNTIF(Settings!$A$6:$A$13,D1143)&gt;0,"Income",IF(COUNTIF(Settings!$A$32:$A$34,D1143)&gt;0,"Saving","Spending")))</f>
        <v/>
      </c>
      <c r="G1143" s="15"/>
      <c r="H1143" s="22" t="str">
        <f aca="false">IF(B1143="","",IF(OR(I1143=0,INDEX(Settings!$F$6:$F$65,MAX(I1143,1))=""),"Uncategorised",INDEX(Settings!$F$6:$F$65,I1143)))</f>
        <v/>
      </c>
      <c r="I1143" s="22" t="str">
        <f aca="false">IF(B1143="","",SUMPRODUCT(MAX((Settings!$E$6:$E$65&lt;&gt;"")*ISNUMBER(SEARCH(Settings!$E$6:$E$65,B1143))*(ROW(Settings!$E$6:$E$65)-5))))</f>
        <v/>
      </c>
    </row>
    <row r="1144" customFormat="false" ht="15" hidden="false" customHeight="false" outlineLevel="0" collapsed="false">
      <c r="A1144" s="19"/>
      <c r="B1144" s="15"/>
      <c r="C1144" s="20"/>
      <c r="D1144" s="21" t="str">
        <f aca="false">IF(B1144="","",IF(E1144&lt;&gt;"",E1144,H1144))</f>
        <v/>
      </c>
      <c r="E1144" s="15"/>
      <c r="F1144" s="21" t="str">
        <f aca="false">IF(D1144="","",IF(COUNTIF(Settings!$A$6:$A$13,D1144)&gt;0,"Income",IF(COUNTIF(Settings!$A$32:$A$34,D1144)&gt;0,"Saving","Spending")))</f>
        <v/>
      </c>
      <c r="G1144" s="15"/>
      <c r="H1144" s="22" t="str">
        <f aca="false">IF(B1144="","",IF(OR(I1144=0,INDEX(Settings!$F$6:$F$65,MAX(I1144,1))=""),"Uncategorised",INDEX(Settings!$F$6:$F$65,I1144)))</f>
        <v/>
      </c>
      <c r="I1144" s="22" t="str">
        <f aca="false">IF(B1144="","",SUMPRODUCT(MAX((Settings!$E$6:$E$65&lt;&gt;"")*ISNUMBER(SEARCH(Settings!$E$6:$E$65,B1144))*(ROW(Settings!$E$6:$E$65)-5))))</f>
        <v/>
      </c>
    </row>
    <row r="1145" customFormat="false" ht="15" hidden="false" customHeight="false" outlineLevel="0" collapsed="false">
      <c r="A1145" s="19"/>
      <c r="B1145" s="15"/>
      <c r="C1145" s="20"/>
      <c r="D1145" s="21" t="str">
        <f aca="false">IF(B1145="","",IF(E1145&lt;&gt;"",E1145,H1145))</f>
        <v/>
      </c>
      <c r="E1145" s="15"/>
      <c r="F1145" s="21" t="str">
        <f aca="false">IF(D1145="","",IF(COUNTIF(Settings!$A$6:$A$13,D1145)&gt;0,"Income",IF(COUNTIF(Settings!$A$32:$A$34,D1145)&gt;0,"Saving","Spending")))</f>
        <v/>
      </c>
      <c r="G1145" s="15"/>
      <c r="H1145" s="22" t="str">
        <f aca="false">IF(B1145="","",IF(OR(I1145=0,INDEX(Settings!$F$6:$F$65,MAX(I1145,1))=""),"Uncategorised",INDEX(Settings!$F$6:$F$65,I1145)))</f>
        <v/>
      </c>
      <c r="I1145" s="22" t="str">
        <f aca="false">IF(B1145="","",SUMPRODUCT(MAX((Settings!$E$6:$E$65&lt;&gt;"")*ISNUMBER(SEARCH(Settings!$E$6:$E$65,B1145))*(ROW(Settings!$E$6:$E$65)-5))))</f>
        <v/>
      </c>
    </row>
    <row r="1146" customFormat="false" ht="15" hidden="false" customHeight="false" outlineLevel="0" collapsed="false">
      <c r="A1146" s="19"/>
      <c r="B1146" s="15"/>
      <c r="C1146" s="20"/>
      <c r="D1146" s="21" t="str">
        <f aca="false">IF(B1146="","",IF(E1146&lt;&gt;"",E1146,H1146))</f>
        <v/>
      </c>
      <c r="E1146" s="15"/>
      <c r="F1146" s="21" t="str">
        <f aca="false">IF(D1146="","",IF(COUNTIF(Settings!$A$6:$A$13,D1146)&gt;0,"Income",IF(COUNTIF(Settings!$A$32:$A$34,D1146)&gt;0,"Saving","Spending")))</f>
        <v/>
      </c>
      <c r="G1146" s="15"/>
      <c r="H1146" s="22" t="str">
        <f aca="false">IF(B1146="","",IF(OR(I1146=0,INDEX(Settings!$F$6:$F$65,MAX(I1146,1))=""),"Uncategorised",INDEX(Settings!$F$6:$F$65,I1146)))</f>
        <v/>
      </c>
      <c r="I1146" s="22" t="str">
        <f aca="false">IF(B1146="","",SUMPRODUCT(MAX((Settings!$E$6:$E$65&lt;&gt;"")*ISNUMBER(SEARCH(Settings!$E$6:$E$65,B1146))*(ROW(Settings!$E$6:$E$65)-5))))</f>
        <v/>
      </c>
    </row>
    <row r="1147" customFormat="false" ht="15" hidden="false" customHeight="false" outlineLevel="0" collapsed="false">
      <c r="A1147" s="19"/>
      <c r="B1147" s="15"/>
      <c r="C1147" s="20"/>
      <c r="D1147" s="21" t="str">
        <f aca="false">IF(B1147="","",IF(E1147&lt;&gt;"",E1147,H1147))</f>
        <v/>
      </c>
      <c r="E1147" s="15"/>
      <c r="F1147" s="21" t="str">
        <f aca="false">IF(D1147="","",IF(COUNTIF(Settings!$A$6:$A$13,D1147)&gt;0,"Income",IF(COUNTIF(Settings!$A$32:$A$34,D1147)&gt;0,"Saving","Spending")))</f>
        <v/>
      </c>
      <c r="G1147" s="15"/>
      <c r="H1147" s="22" t="str">
        <f aca="false">IF(B1147="","",IF(OR(I1147=0,INDEX(Settings!$F$6:$F$65,MAX(I1147,1))=""),"Uncategorised",INDEX(Settings!$F$6:$F$65,I1147)))</f>
        <v/>
      </c>
      <c r="I1147" s="22" t="str">
        <f aca="false">IF(B1147="","",SUMPRODUCT(MAX((Settings!$E$6:$E$65&lt;&gt;"")*ISNUMBER(SEARCH(Settings!$E$6:$E$65,B1147))*(ROW(Settings!$E$6:$E$65)-5))))</f>
        <v/>
      </c>
    </row>
    <row r="1148" customFormat="false" ht="15" hidden="false" customHeight="false" outlineLevel="0" collapsed="false">
      <c r="A1148" s="19"/>
      <c r="B1148" s="15"/>
      <c r="C1148" s="20"/>
      <c r="D1148" s="21" t="str">
        <f aca="false">IF(B1148="","",IF(E1148&lt;&gt;"",E1148,H1148))</f>
        <v/>
      </c>
      <c r="E1148" s="15"/>
      <c r="F1148" s="21" t="str">
        <f aca="false">IF(D1148="","",IF(COUNTIF(Settings!$A$6:$A$13,D1148)&gt;0,"Income",IF(COUNTIF(Settings!$A$32:$A$34,D1148)&gt;0,"Saving","Spending")))</f>
        <v/>
      </c>
      <c r="G1148" s="15"/>
      <c r="H1148" s="22" t="str">
        <f aca="false">IF(B1148="","",IF(OR(I1148=0,INDEX(Settings!$F$6:$F$65,MAX(I1148,1))=""),"Uncategorised",INDEX(Settings!$F$6:$F$65,I1148)))</f>
        <v/>
      </c>
      <c r="I1148" s="22" t="str">
        <f aca="false">IF(B1148="","",SUMPRODUCT(MAX((Settings!$E$6:$E$65&lt;&gt;"")*ISNUMBER(SEARCH(Settings!$E$6:$E$65,B1148))*(ROW(Settings!$E$6:$E$65)-5))))</f>
        <v/>
      </c>
    </row>
    <row r="1149" customFormat="false" ht="15" hidden="false" customHeight="false" outlineLevel="0" collapsed="false">
      <c r="A1149" s="19"/>
      <c r="B1149" s="15"/>
      <c r="C1149" s="20"/>
      <c r="D1149" s="21" t="str">
        <f aca="false">IF(B1149="","",IF(E1149&lt;&gt;"",E1149,H1149))</f>
        <v/>
      </c>
      <c r="E1149" s="15"/>
      <c r="F1149" s="21" t="str">
        <f aca="false">IF(D1149="","",IF(COUNTIF(Settings!$A$6:$A$13,D1149)&gt;0,"Income",IF(COUNTIF(Settings!$A$32:$A$34,D1149)&gt;0,"Saving","Spending")))</f>
        <v/>
      </c>
      <c r="G1149" s="15"/>
      <c r="H1149" s="22" t="str">
        <f aca="false">IF(B1149="","",IF(OR(I1149=0,INDEX(Settings!$F$6:$F$65,MAX(I1149,1))=""),"Uncategorised",INDEX(Settings!$F$6:$F$65,I1149)))</f>
        <v/>
      </c>
      <c r="I1149" s="22" t="str">
        <f aca="false">IF(B1149="","",SUMPRODUCT(MAX((Settings!$E$6:$E$65&lt;&gt;"")*ISNUMBER(SEARCH(Settings!$E$6:$E$65,B1149))*(ROW(Settings!$E$6:$E$65)-5))))</f>
        <v/>
      </c>
    </row>
    <row r="1150" customFormat="false" ht="15" hidden="false" customHeight="false" outlineLevel="0" collapsed="false">
      <c r="A1150" s="19"/>
      <c r="B1150" s="15"/>
      <c r="C1150" s="20"/>
      <c r="D1150" s="21" t="str">
        <f aca="false">IF(B1150="","",IF(E1150&lt;&gt;"",E1150,H1150))</f>
        <v/>
      </c>
      <c r="E1150" s="15"/>
      <c r="F1150" s="21" t="str">
        <f aca="false">IF(D1150="","",IF(COUNTIF(Settings!$A$6:$A$13,D1150)&gt;0,"Income",IF(COUNTIF(Settings!$A$32:$A$34,D1150)&gt;0,"Saving","Spending")))</f>
        <v/>
      </c>
      <c r="G1150" s="15"/>
      <c r="H1150" s="22" t="str">
        <f aca="false">IF(B1150="","",IF(OR(I1150=0,INDEX(Settings!$F$6:$F$65,MAX(I1150,1))=""),"Uncategorised",INDEX(Settings!$F$6:$F$65,I1150)))</f>
        <v/>
      </c>
      <c r="I1150" s="22" t="str">
        <f aca="false">IF(B1150="","",SUMPRODUCT(MAX((Settings!$E$6:$E$65&lt;&gt;"")*ISNUMBER(SEARCH(Settings!$E$6:$E$65,B1150))*(ROW(Settings!$E$6:$E$65)-5))))</f>
        <v/>
      </c>
    </row>
    <row r="1151" customFormat="false" ht="15" hidden="false" customHeight="false" outlineLevel="0" collapsed="false">
      <c r="A1151" s="19"/>
      <c r="B1151" s="15"/>
      <c r="C1151" s="20"/>
      <c r="D1151" s="21" t="str">
        <f aca="false">IF(B1151="","",IF(E1151&lt;&gt;"",E1151,H1151))</f>
        <v/>
      </c>
      <c r="E1151" s="15"/>
      <c r="F1151" s="21" t="str">
        <f aca="false">IF(D1151="","",IF(COUNTIF(Settings!$A$6:$A$13,D1151)&gt;0,"Income",IF(COUNTIF(Settings!$A$32:$A$34,D1151)&gt;0,"Saving","Spending")))</f>
        <v/>
      </c>
      <c r="G1151" s="15"/>
      <c r="H1151" s="22" t="str">
        <f aca="false">IF(B1151="","",IF(OR(I1151=0,INDEX(Settings!$F$6:$F$65,MAX(I1151,1))=""),"Uncategorised",INDEX(Settings!$F$6:$F$65,I1151)))</f>
        <v/>
      </c>
      <c r="I1151" s="22" t="str">
        <f aca="false">IF(B1151="","",SUMPRODUCT(MAX((Settings!$E$6:$E$65&lt;&gt;"")*ISNUMBER(SEARCH(Settings!$E$6:$E$65,B1151))*(ROW(Settings!$E$6:$E$65)-5))))</f>
        <v/>
      </c>
    </row>
    <row r="1152" customFormat="false" ht="15" hidden="false" customHeight="false" outlineLevel="0" collapsed="false">
      <c r="A1152" s="19"/>
      <c r="B1152" s="15"/>
      <c r="C1152" s="20"/>
      <c r="D1152" s="21" t="str">
        <f aca="false">IF(B1152="","",IF(E1152&lt;&gt;"",E1152,H1152))</f>
        <v/>
      </c>
      <c r="E1152" s="15"/>
      <c r="F1152" s="21" t="str">
        <f aca="false">IF(D1152="","",IF(COUNTIF(Settings!$A$6:$A$13,D1152)&gt;0,"Income",IF(COUNTIF(Settings!$A$32:$A$34,D1152)&gt;0,"Saving","Spending")))</f>
        <v/>
      </c>
      <c r="G1152" s="15"/>
      <c r="H1152" s="22" t="str">
        <f aca="false">IF(B1152="","",IF(OR(I1152=0,INDEX(Settings!$F$6:$F$65,MAX(I1152,1))=""),"Uncategorised",INDEX(Settings!$F$6:$F$65,I1152)))</f>
        <v/>
      </c>
      <c r="I1152" s="22" t="str">
        <f aca="false">IF(B1152="","",SUMPRODUCT(MAX((Settings!$E$6:$E$65&lt;&gt;"")*ISNUMBER(SEARCH(Settings!$E$6:$E$65,B1152))*(ROW(Settings!$E$6:$E$65)-5))))</f>
        <v/>
      </c>
    </row>
    <row r="1153" customFormat="false" ht="15" hidden="false" customHeight="false" outlineLevel="0" collapsed="false">
      <c r="A1153" s="19"/>
      <c r="B1153" s="15"/>
      <c r="C1153" s="20"/>
      <c r="D1153" s="21" t="str">
        <f aca="false">IF(B1153="","",IF(E1153&lt;&gt;"",E1153,H1153))</f>
        <v/>
      </c>
      <c r="E1153" s="15"/>
      <c r="F1153" s="21" t="str">
        <f aca="false">IF(D1153="","",IF(COUNTIF(Settings!$A$6:$A$13,D1153)&gt;0,"Income",IF(COUNTIF(Settings!$A$32:$A$34,D1153)&gt;0,"Saving","Spending")))</f>
        <v/>
      </c>
      <c r="G1153" s="15"/>
      <c r="H1153" s="22" t="str">
        <f aca="false">IF(B1153="","",IF(OR(I1153=0,INDEX(Settings!$F$6:$F$65,MAX(I1153,1))=""),"Uncategorised",INDEX(Settings!$F$6:$F$65,I1153)))</f>
        <v/>
      </c>
      <c r="I1153" s="22" t="str">
        <f aca="false">IF(B1153="","",SUMPRODUCT(MAX((Settings!$E$6:$E$65&lt;&gt;"")*ISNUMBER(SEARCH(Settings!$E$6:$E$65,B1153))*(ROW(Settings!$E$6:$E$65)-5))))</f>
        <v/>
      </c>
    </row>
    <row r="1154" customFormat="false" ht="15" hidden="false" customHeight="false" outlineLevel="0" collapsed="false">
      <c r="A1154" s="19"/>
      <c r="B1154" s="15"/>
      <c r="C1154" s="20"/>
      <c r="D1154" s="21" t="str">
        <f aca="false">IF(B1154="","",IF(E1154&lt;&gt;"",E1154,H1154))</f>
        <v/>
      </c>
      <c r="E1154" s="15"/>
      <c r="F1154" s="21" t="str">
        <f aca="false">IF(D1154="","",IF(COUNTIF(Settings!$A$6:$A$13,D1154)&gt;0,"Income",IF(COUNTIF(Settings!$A$32:$A$34,D1154)&gt;0,"Saving","Spending")))</f>
        <v/>
      </c>
      <c r="G1154" s="15"/>
      <c r="H1154" s="22" t="str">
        <f aca="false">IF(B1154="","",IF(OR(I1154=0,INDEX(Settings!$F$6:$F$65,MAX(I1154,1))=""),"Uncategorised",INDEX(Settings!$F$6:$F$65,I1154)))</f>
        <v/>
      </c>
      <c r="I1154" s="22" t="str">
        <f aca="false">IF(B1154="","",SUMPRODUCT(MAX((Settings!$E$6:$E$65&lt;&gt;"")*ISNUMBER(SEARCH(Settings!$E$6:$E$65,B1154))*(ROW(Settings!$E$6:$E$65)-5))))</f>
        <v/>
      </c>
    </row>
    <row r="1155" customFormat="false" ht="15" hidden="false" customHeight="false" outlineLevel="0" collapsed="false">
      <c r="A1155" s="19"/>
      <c r="B1155" s="15"/>
      <c r="C1155" s="20"/>
      <c r="D1155" s="21" t="str">
        <f aca="false">IF(B1155="","",IF(E1155&lt;&gt;"",E1155,H1155))</f>
        <v/>
      </c>
      <c r="E1155" s="15"/>
      <c r="F1155" s="21" t="str">
        <f aca="false">IF(D1155="","",IF(COUNTIF(Settings!$A$6:$A$13,D1155)&gt;0,"Income",IF(COUNTIF(Settings!$A$32:$A$34,D1155)&gt;0,"Saving","Spending")))</f>
        <v/>
      </c>
      <c r="G1155" s="15"/>
      <c r="H1155" s="22" t="str">
        <f aca="false">IF(B1155="","",IF(OR(I1155=0,INDEX(Settings!$F$6:$F$65,MAX(I1155,1))=""),"Uncategorised",INDEX(Settings!$F$6:$F$65,I1155)))</f>
        <v/>
      </c>
      <c r="I1155" s="22" t="str">
        <f aca="false">IF(B1155="","",SUMPRODUCT(MAX((Settings!$E$6:$E$65&lt;&gt;"")*ISNUMBER(SEARCH(Settings!$E$6:$E$65,B1155))*(ROW(Settings!$E$6:$E$65)-5))))</f>
        <v/>
      </c>
    </row>
    <row r="1156" customFormat="false" ht="15" hidden="false" customHeight="false" outlineLevel="0" collapsed="false">
      <c r="A1156" s="19"/>
      <c r="B1156" s="15"/>
      <c r="C1156" s="20"/>
      <c r="D1156" s="21" t="str">
        <f aca="false">IF(B1156="","",IF(E1156&lt;&gt;"",E1156,H1156))</f>
        <v/>
      </c>
      <c r="E1156" s="15"/>
      <c r="F1156" s="21" t="str">
        <f aca="false">IF(D1156="","",IF(COUNTIF(Settings!$A$6:$A$13,D1156)&gt;0,"Income",IF(COUNTIF(Settings!$A$32:$A$34,D1156)&gt;0,"Saving","Spending")))</f>
        <v/>
      </c>
      <c r="G1156" s="15"/>
      <c r="H1156" s="22" t="str">
        <f aca="false">IF(B1156="","",IF(OR(I1156=0,INDEX(Settings!$F$6:$F$65,MAX(I1156,1))=""),"Uncategorised",INDEX(Settings!$F$6:$F$65,I1156)))</f>
        <v/>
      </c>
      <c r="I1156" s="22" t="str">
        <f aca="false">IF(B1156="","",SUMPRODUCT(MAX((Settings!$E$6:$E$65&lt;&gt;"")*ISNUMBER(SEARCH(Settings!$E$6:$E$65,B1156))*(ROW(Settings!$E$6:$E$65)-5))))</f>
        <v/>
      </c>
    </row>
    <row r="1157" customFormat="false" ht="15" hidden="false" customHeight="false" outlineLevel="0" collapsed="false">
      <c r="A1157" s="19"/>
      <c r="B1157" s="15"/>
      <c r="C1157" s="20"/>
      <c r="D1157" s="21" t="str">
        <f aca="false">IF(B1157="","",IF(E1157&lt;&gt;"",E1157,H1157))</f>
        <v/>
      </c>
      <c r="E1157" s="15"/>
      <c r="F1157" s="21" t="str">
        <f aca="false">IF(D1157="","",IF(COUNTIF(Settings!$A$6:$A$13,D1157)&gt;0,"Income",IF(COUNTIF(Settings!$A$32:$A$34,D1157)&gt;0,"Saving","Spending")))</f>
        <v/>
      </c>
      <c r="G1157" s="15"/>
      <c r="H1157" s="22" t="str">
        <f aca="false">IF(B1157="","",IF(OR(I1157=0,INDEX(Settings!$F$6:$F$65,MAX(I1157,1))=""),"Uncategorised",INDEX(Settings!$F$6:$F$65,I1157)))</f>
        <v/>
      </c>
      <c r="I1157" s="22" t="str">
        <f aca="false">IF(B1157="","",SUMPRODUCT(MAX((Settings!$E$6:$E$65&lt;&gt;"")*ISNUMBER(SEARCH(Settings!$E$6:$E$65,B1157))*(ROW(Settings!$E$6:$E$65)-5))))</f>
        <v/>
      </c>
    </row>
    <row r="1158" customFormat="false" ht="15" hidden="false" customHeight="false" outlineLevel="0" collapsed="false">
      <c r="A1158" s="19"/>
      <c r="B1158" s="15"/>
      <c r="C1158" s="20"/>
      <c r="D1158" s="21" t="str">
        <f aca="false">IF(B1158="","",IF(E1158&lt;&gt;"",E1158,H1158))</f>
        <v/>
      </c>
      <c r="E1158" s="15"/>
      <c r="F1158" s="21" t="str">
        <f aca="false">IF(D1158="","",IF(COUNTIF(Settings!$A$6:$A$13,D1158)&gt;0,"Income",IF(COUNTIF(Settings!$A$32:$A$34,D1158)&gt;0,"Saving","Spending")))</f>
        <v/>
      </c>
      <c r="G1158" s="15"/>
      <c r="H1158" s="22" t="str">
        <f aca="false">IF(B1158="","",IF(OR(I1158=0,INDEX(Settings!$F$6:$F$65,MAX(I1158,1))=""),"Uncategorised",INDEX(Settings!$F$6:$F$65,I1158)))</f>
        <v/>
      </c>
      <c r="I1158" s="22" t="str">
        <f aca="false">IF(B1158="","",SUMPRODUCT(MAX((Settings!$E$6:$E$65&lt;&gt;"")*ISNUMBER(SEARCH(Settings!$E$6:$E$65,B1158))*(ROW(Settings!$E$6:$E$65)-5))))</f>
        <v/>
      </c>
    </row>
    <row r="1159" customFormat="false" ht="15" hidden="false" customHeight="false" outlineLevel="0" collapsed="false">
      <c r="A1159" s="19"/>
      <c r="B1159" s="15"/>
      <c r="C1159" s="20"/>
      <c r="D1159" s="21" t="str">
        <f aca="false">IF(B1159="","",IF(E1159&lt;&gt;"",E1159,H1159))</f>
        <v/>
      </c>
      <c r="E1159" s="15"/>
      <c r="F1159" s="21" t="str">
        <f aca="false">IF(D1159="","",IF(COUNTIF(Settings!$A$6:$A$13,D1159)&gt;0,"Income",IF(COUNTIF(Settings!$A$32:$A$34,D1159)&gt;0,"Saving","Spending")))</f>
        <v/>
      </c>
      <c r="G1159" s="15"/>
      <c r="H1159" s="22" t="str">
        <f aca="false">IF(B1159="","",IF(OR(I1159=0,INDEX(Settings!$F$6:$F$65,MAX(I1159,1))=""),"Uncategorised",INDEX(Settings!$F$6:$F$65,I1159)))</f>
        <v/>
      </c>
      <c r="I1159" s="22" t="str">
        <f aca="false">IF(B1159="","",SUMPRODUCT(MAX((Settings!$E$6:$E$65&lt;&gt;"")*ISNUMBER(SEARCH(Settings!$E$6:$E$65,B1159))*(ROW(Settings!$E$6:$E$65)-5))))</f>
        <v/>
      </c>
    </row>
    <row r="1160" customFormat="false" ht="15" hidden="false" customHeight="false" outlineLevel="0" collapsed="false">
      <c r="A1160" s="19"/>
      <c r="B1160" s="15"/>
      <c r="C1160" s="20"/>
      <c r="D1160" s="21" t="str">
        <f aca="false">IF(B1160="","",IF(E1160&lt;&gt;"",E1160,H1160))</f>
        <v/>
      </c>
      <c r="E1160" s="15"/>
      <c r="F1160" s="21" t="str">
        <f aca="false">IF(D1160="","",IF(COUNTIF(Settings!$A$6:$A$13,D1160)&gt;0,"Income",IF(COUNTIF(Settings!$A$32:$A$34,D1160)&gt;0,"Saving","Spending")))</f>
        <v/>
      </c>
      <c r="G1160" s="15"/>
      <c r="H1160" s="22" t="str">
        <f aca="false">IF(B1160="","",IF(OR(I1160=0,INDEX(Settings!$F$6:$F$65,MAX(I1160,1))=""),"Uncategorised",INDEX(Settings!$F$6:$F$65,I1160)))</f>
        <v/>
      </c>
      <c r="I1160" s="22" t="str">
        <f aca="false">IF(B1160="","",SUMPRODUCT(MAX((Settings!$E$6:$E$65&lt;&gt;"")*ISNUMBER(SEARCH(Settings!$E$6:$E$65,B1160))*(ROW(Settings!$E$6:$E$65)-5))))</f>
        <v/>
      </c>
    </row>
    <row r="1161" customFormat="false" ht="15" hidden="false" customHeight="false" outlineLevel="0" collapsed="false">
      <c r="A1161" s="19"/>
      <c r="B1161" s="15"/>
      <c r="C1161" s="20"/>
      <c r="D1161" s="21" t="str">
        <f aca="false">IF(B1161="","",IF(E1161&lt;&gt;"",E1161,H1161))</f>
        <v/>
      </c>
      <c r="E1161" s="15"/>
      <c r="F1161" s="21" t="str">
        <f aca="false">IF(D1161="","",IF(COUNTIF(Settings!$A$6:$A$13,D1161)&gt;0,"Income",IF(COUNTIF(Settings!$A$32:$A$34,D1161)&gt;0,"Saving","Spending")))</f>
        <v/>
      </c>
      <c r="G1161" s="15"/>
      <c r="H1161" s="22" t="str">
        <f aca="false">IF(B1161="","",IF(OR(I1161=0,INDEX(Settings!$F$6:$F$65,MAX(I1161,1))=""),"Uncategorised",INDEX(Settings!$F$6:$F$65,I1161)))</f>
        <v/>
      </c>
      <c r="I1161" s="22" t="str">
        <f aca="false">IF(B1161="","",SUMPRODUCT(MAX((Settings!$E$6:$E$65&lt;&gt;"")*ISNUMBER(SEARCH(Settings!$E$6:$E$65,B1161))*(ROW(Settings!$E$6:$E$65)-5))))</f>
        <v/>
      </c>
    </row>
    <row r="1162" customFormat="false" ht="15" hidden="false" customHeight="false" outlineLevel="0" collapsed="false">
      <c r="A1162" s="19"/>
      <c r="B1162" s="15"/>
      <c r="C1162" s="20"/>
      <c r="D1162" s="21" t="str">
        <f aca="false">IF(B1162="","",IF(E1162&lt;&gt;"",E1162,H1162))</f>
        <v/>
      </c>
      <c r="E1162" s="15"/>
      <c r="F1162" s="21" t="str">
        <f aca="false">IF(D1162="","",IF(COUNTIF(Settings!$A$6:$A$13,D1162)&gt;0,"Income",IF(COUNTIF(Settings!$A$32:$A$34,D1162)&gt;0,"Saving","Spending")))</f>
        <v/>
      </c>
      <c r="G1162" s="15"/>
      <c r="H1162" s="22" t="str">
        <f aca="false">IF(B1162="","",IF(OR(I1162=0,INDEX(Settings!$F$6:$F$65,MAX(I1162,1))=""),"Uncategorised",INDEX(Settings!$F$6:$F$65,I1162)))</f>
        <v/>
      </c>
      <c r="I1162" s="22" t="str">
        <f aca="false">IF(B1162="","",SUMPRODUCT(MAX((Settings!$E$6:$E$65&lt;&gt;"")*ISNUMBER(SEARCH(Settings!$E$6:$E$65,B1162))*(ROW(Settings!$E$6:$E$65)-5))))</f>
        <v/>
      </c>
    </row>
    <row r="1163" customFormat="false" ht="15" hidden="false" customHeight="false" outlineLevel="0" collapsed="false">
      <c r="A1163" s="19"/>
      <c r="B1163" s="15"/>
      <c r="C1163" s="20"/>
      <c r="D1163" s="21" t="str">
        <f aca="false">IF(B1163="","",IF(E1163&lt;&gt;"",E1163,H1163))</f>
        <v/>
      </c>
      <c r="E1163" s="15"/>
      <c r="F1163" s="21" t="str">
        <f aca="false">IF(D1163="","",IF(COUNTIF(Settings!$A$6:$A$13,D1163)&gt;0,"Income",IF(COUNTIF(Settings!$A$32:$A$34,D1163)&gt;0,"Saving","Spending")))</f>
        <v/>
      </c>
      <c r="G1163" s="15"/>
      <c r="H1163" s="22" t="str">
        <f aca="false">IF(B1163="","",IF(OR(I1163=0,INDEX(Settings!$F$6:$F$65,MAX(I1163,1))=""),"Uncategorised",INDEX(Settings!$F$6:$F$65,I1163)))</f>
        <v/>
      </c>
      <c r="I1163" s="22" t="str">
        <f aca="false">IF(B1163="","",SUMPRODUCT(MAX((Settings!$E$6:$E$65&lt;&gt;"")*ISNUMBER(SEARCH(Settings!$E$6:$E$65,B1163))*(ROW(Settings!$E$6:$E$65)-5))))</f>
        <v/>
      </c>
    </row>
    <row r="1164" customFormat="false" ht="15" hidden="false" customHeight="false" outlineLevel="0" collapsed="false">
      <c r="A1164" s="19"/>
      <c r="B1164" s="15"/>
      <c r="C1164" s="20"/>
      <c r="D1164" s="21" t="str">
        <f aca="false">IF(B1164="","",IF(E1164&lt;&gt;"",E1164,H1164))</f>
        <v/>
      </c>
      <c r="E1164" s="15"/>
      <c r="F1164" s="21" t="str">
        <f aca="false">IF(D1164="","",IF(COUNTIF(Settings!$A$6:$A$13,D1164)&gt;0,"Income",IF(COUNTIF(Settings!$A$32:$A$34,D1164)&gt;0,"Saving","Spending")))</f>
        <v/>
      </c>
      <c r="G1164" s="15"/>
      <c r="H1164" s="22" t="str">
        <f aca="false">IF(B1164="","",IF(OR(I1164=0,INDEX(Settings!$F$6:$F$65,MAX(I1164,1))=""),"Uncategorised",INDEX(Settings!$F$6:$F$65,I1164)))</f>
        <v/>
      </c>
      <c r="I1164" s="22" t="str">
        <f aca="false">IF(B1164="","",SUMPRODUCT(MAX((Settings!$E$6:$E$65&lt;&gt;"")*ISNUMBER(SEARCH(Settings!$E$6:$E$65,B1164))*(ROW(Settings!$E$6:$E$65)-5))))</f>
        <v/>
      </c>
    </row>
    <row r="1165" customFormat="false" ht="15" hidden="false" customHeight="false" outlineLevel="0" collapsed="false">
      <c r="A1165" s="19"/>
      <c r="B1165" s="15"/>
      <c r="C1165" s="20"/>
      <c r="D1165" s="21" t="str">
        <f aca="false">IF(B1165="","",IF(E1165&lt;&gt;"",E1165,H1165))</f>
        <v/>
      </c>
      <c r="E1165" s="15"/>
      <c r="F1165" s="21" t="str">
        <f aca="false">IF(D1165="","",IF(COUNTIF(Settings!$A$6:$A$13,D1165)&gt;0,"Income",IF(COUNTIF(Settings!$A$32:$A$34,D1165)&gt;0,"Saving","Spending")))</f>
        <v/>
      </c>
      <c r="G1165" s="15"/>
      <c r="H1165" s="22" t="str">
        <f aca="false">IF(B1165="","",IF(OR(I1165=0,INDEX(Settings!$F$6:$F$65,MAX(I1165,1))=""),"Uncategorised",INDEX(Settings!$F$6:$F$65,I1165)))</f>
        <v/>
      </c>
      <c r="I1165" s="22" t="str">
        <f aca="false">IF(B1165="","",SUMPRODUCT(MAX((Settings!$E$6:$E$65&lt;&gt;"")*ISNUMBER(SEARCH(Settings!$E$6:$E$65,B1165))*(ROW(Settings!$E$6:$E$65)-5))))</f>
        <v/>
      </c>
    </row>
    <row r="1166" customFormat="false" ht="15" hidden="false" customHeight="false" outlineLevel="0" collapsed="false">
      <c r="A1166" s="19"/>
      <c r="B1166" s="15"/>
      <c r="C1166" s="20"/>
      <c r="D1166" s="21" t="str">
        <f aca="false">IF(B1166="","",IF(E1166&lt;&gt;"",E1166,H1166))</f>
        <v/>
      </c>
      <c r="E1166" s="15"/>
      <c r="F1166" s="21" t="str">
        <f aca="false">IF(D1166="","",IF(COUNTIF(Settings!$A$6:$A$13,D1166)&gt;0,"Income",IF(COUNTIF(Settings!$A$32:$A$34,D1166)&gt;0,"Saving","Spending")))</f>
        <v/>
      </c>
      <c r="G1166" s="15"/>
      <c r="H1166" s="22" t="str">
        <f aca="false">IF(B1166="","",IF(OR(I1166=0,INDEX(Settings!$F$6:$F$65,MAX(I1166,1))=""),"Uncategorised",INDEX(Settings!$F$6:$F$65,I1166)))</f>
        <v/>
      </c>
      <c r="I1166" s="22" t="str">
        <f aca="false">IF(B1166="","",SUMPRODUCT(MAX((Settings!$E$6:$E$65&lt;&gt;"")*ISNUMBER(SEARCH(Settings!$E$6:$E$65,B1166))*(ROW(Settings!$E$6:$E$65)-5))))</f>
        <v/>
      </c>
    </row>
    <row r="1167" customFormat="false" ht="15" hidden="false" customHeight="false" outlineLevel="0" collapsed="false">
      <c r="A1167" s="19"/>
      <c r="B1167" s="15"/>
      <c r="C1167" s="20"/>
      <c r="D1167" s="21" t="str">
        <f aca="false">IF(B1167="","",IF(E1167&lt;&gt;"",E1167,H1167))</f>
        <v/>
      </c>
      <c r="E1167" s="15"/>
      <c r="F1167" s="21" t="str">
        <f aca="false">IF(D1167="","",IF(COUNTIF(Settings!$A$6:$A$13,D1167)&gt;0,"Income",IF(COUNTIF(Settings!$A$32:$A$34,D1167)&gt;0,"Saving","Spending")))</f>
        <v/>
      </c>
      <c r="G1167" s="15"/>
      <c r="H1167" s="22" t="str">
        <f aca="false">IF(B1167="","",IF(OR(I1167=0,INDEX(Settings!$F$6:$F$65,MAX(I1167,1))=""),"Uncategorised",INDEX(Settings!$F$6:$F$65,I1167)))</f>
        <v/>
      </c>
      <c r="I1167" s="22" t="str">
        <f aca="false">IF(B1167="","",SUMPRODUCT(MAX((Settings!$E$6:$E$65&lt;&gt;"")*ISNUMBER(SEARCH(Settings!$E$6:$E$65,B1167))*(ROW(Settings!$E$6:$E$65)-5))))</f>
        <v/>
      </c>
    </row>
    <row r="1168" customFormat="false" ht="15" hidden="false" customHeight="false" outlineLevel="0" collapsed="false">
      <c r="A1168" s="19"/>
      <c r="B1168" s="15"/>
      <c r="C1168" s="20"/>
      <c r="D1168" s="21" t="str">
        <f aca="false">IF(B1168="","",IF(E1168&lt;&gt;"",E1168,H1168))</f>
        <v/>
      </c>
      <c r="E1168" s="15"/>
      <c r="F1168" s="21" t="str">
        <f aca="false">IF(D1168="","",IF(COUNTIF(Settings!$A$6:$A$13,D1168)&gt;0,"Income",IF(COUNTIF(Settings!$A$32:$A$34,D1168)&gt;0,"Saving","Spending")))</f>
        <v/>
      </c>
      <c r="G1168" s="15"/>
      <c r="H1168" s="22" t="str">
        <f aca="false">IF(B1168="","",IF(OR(I1168=0,INDEX(Settings!$F$6:$F$65,MAX(I1168,1))=""),"Uncategorised",INDEX(Settings!$F$6:$F$65,I1168)))</f>
        <v/>
      </c>
      <c r="I1168" s="22" t="str">
        <f aca="false">IF(B1168="","",SUMPRODUCT(MAX((Settings!$E$6:$E$65&lt;&gt;"")*ISNUMBER(SEARCH(Settings!$E$6:$E$65,B1168))*(ROW(Settings!$E$6:$E$65)-5))))</f>
        <v/>
      </c>
    </row>
    <row r="1169" customFormat="false" ht="15" hidden="false" customHeight="false" outlineLevel="0" collapsed="false">
      <c r="A1169" s="19"/>
      <c r="B1169" s="15"/>
      <c r="C1169" s="20"/>
      <c r="D1169" s="21" t="str">
        <f aca="false">IF(B1169="","",IF(E1169&lt;&gt;"",E1169,H1169))</f>
        <v/>
      </c>
      <c r="E1169" s="15"/>
      <c r="F1169" s="21" t="str">
        <f aca="false">IF(D1169="","",IF(COUNTIF(Settings!$A$6:$A$13,D1169)&gt;0,"Income",IF(COUNTIF(Settings!$A$32:$A$34,D1169)&gt;0,"Saving","Spending")))</f>
        <v/>
      </c>
      <c r="G1169" s="15"/>
      <c r="H1169" s="22" t="str">
        <f aca="false">IF(B1169="","",IF(OR(I1169=0,INDEX(Settings!$F$6:$F$65,MAX(I1169,1))=""),"Uncategorised",INDEX(Settings!$F$6:$F$65,I1169)))</f>
        <v/>
      </c>
      <c r="I1169" s="22" t="str">
        <f aca="false">IF(B1169="","",SUMPRODUCT(MAX((Settings!$E$6:$E$65&lt;&gt;"")*ISNUMBER(SEARCH(Settings!$E$6:$E$65,B1169))*(ROW(Settings!$E$6:$E$65)-5))))</f>
        <v/>
      </c>
    </row>
    <row r="1170" customFormat="false" ht="15" hidden="false" customHeight="false" outlineLevel="0" collapsed="false">
      <c r="A1170" s="19"/>
      <c r="B1170" s="15"/>
      <c r="C1170" s="20"/>
      <c r="D1170" s="21" t="str">
        <f aca="false">IF(B1170="","",IF(E1170&lt;&gt;"",E1170,H1170))</f>
        <v/>
      </c>
      <c r="E1170" s="15"/>
      <c r="F1170" s="21" t="str">
        <f aca="false">IF(D1170="","",IF(COUNTIF(Settings!$A$6:$A$13,D1170)&gt;0,"Income",IF(COUNTIF(Settings!$A$32:$A$34,D1170)&gt;0,"Saving","Spending")))</f>
        <v/>
      </c>
      <c r="G1170" s="15"/>
      <c r="H1170" s="22" t="str">
        <f aca="false">IF(B1170="","",IF(OR(I1170=0,INDEX(Settings!$F$6:$F$65,MAX(I1170,1))=""),"Uncategorised",INDEX(Settings!$F$6:$F$65,I1170)))</f>
        <v/>
      </c>
      <c r="I1170" s="22" t="str">
        <f aca="false">IF(B1170="","",SUMPRODUCT(MAX((Settings!$E$6:$E$65&lt;&gt;"")*ISNUMBER(SEARCH(Settings!$E$6:$E$65,B1170))*(ROW(Settings!$E$6:$E$65)-5))))</f>
        <v/>
      </c>
    </row>
    <row r="1171" customFormat="false" ht="15" hidden="false" customHeight="false" outlineLevel="0" collapsed="false">
      <c r="A1171" s="19"/>
      <c r="B1171" s="15"/>
      <c r="C1171" s="20"/>
      <c r="D1171" s="21" t="str">
        <f aca="false">IF(B1171="","",IF(E1171&lt;&gt;"",E1171,H1171))</f>
        <v/>
      </c>
      <c r="E1171" s="15"/>
      <c r="F1171" s="21" t="str">
        <f aca="false">IF(D1171="","",IF(COUNTIF(Settings!$A$6:$A$13,D1171)&gt;0,"Income",IF(COUNTIF(Settings!$A$32:$A$34,D1171)&gt;0,"Saving","Spending")))</f>
        <v/>
      </c>
      <c r="G1171" s="15"/>
      <c r="H1171" s="22" t="str">
        <f aca="false">IF(B1171="","",IF(OR(I1171=0,INDEX(Settings!$F$6:$F$65,MAX(I1171,1))=""),"Uncategorised",INDEX(Settings!$F$6:$F$65,I1171)))</f>
        <v/>
      </c>
      <c r="I1171" s="22" t="str">
        <f aca="false">IF(B1171="","",SUMPRODUCT(MAX((Settings!$E$6:$E$65&lt;&gt;"")*ISNUMBER(SEARCH(Settings!$E$6:$E$65,B1171))*(ROW(Settings!$E$6:$E$65)-5))))</f>
        <v/>
      </c>
    </row>
    <row r="1172" customFormat="false" ht="15" hidden="false" customHeight="false" outlineLevel="0" collapsed="false">
      <c r="A1172" s="19"/>
      <c r="B1172" s="15"/>
      <c r="C1172" s="20"/>
      <c r="D1172" s="21" t="str">
        <f aca="false">IF(B1172="","",IF(E1172&lt;&gt;"",E1172,H1172))</f>
        <v/>
      </c>
      <c r="E1172" s="15"/>
      <c r="F1172" s="21" t="str">
        <f aca="false">IF(D1172="","",IF(COUNTIF(Settings!$A$6:$A$13,D1172)&gt;0,"Income",IF(COUNTIF(Settings!$A$32:$A$34,D1172)&gt;0,"Saving","Spending")))</f>
        <v/>
      </c>
      <c r="G1172" s="15"/>
      <c r="H1172" s="22" t="str">
        <f aca="false">IF(B1172="","",IF(OR(I1172=0,INDEX(Settings!$F$6:$F$65,MAX(I1172,1))=""),"Uncategorised",INDEX(Settings!$F$6:$F$65,I1172)))</f>
        <v/>
      </c>
      <c r="I1172" s="22" t="str">
        <f aca="false">IF(B1172="","",SUMPRODUCT(MAX((Settings!$E$6:$E$65&lt;&gt;"")*ISNUMBER(SEARCH(Settings!$E$6:$E$65,B1172))*(ROW(Settings!$E$6:$E$65)-5))))</f>
        <v/>
      </c>
    </row>
    <row r="1173" customFormat="false" ht="15" hidden="false" customHeight="false" outlineLevel="0" collapsed="false">
      <c r="A1173" s="19"/>
      <c r="B1173" s="15"/>
      <c r="C1173" s="20"/>
      <c r="D1173" s="21" t="str">
        <f aca="false">IF(B1173="","",IF(E1173&lt;&gt;"",E1173,H1173))</f>
        <v/>
      </c>
      <c r="E1173" s="15"/>
      <c r="F1173" s="21" t="str">
        <f aca="false">IF(D1173="","",IF(COUNTIF(Settings!$A$6:$A$13,D1173)&gt;0,"Income",IF(COUNTIF(Settings!$A$32:$A$34,D1173)&gt;0,"Saving","Spending")))</f>
        <v/>
      </c>
      <c r="G1173" s="15"/>
      <c r="H1173" s="22" t="str">
        <f aca="false">IF(B1173="","",IF(OR(I1173=0,INDEX(Settings!$F$6:$F$65,MAX(I1173,1))=""),"Uncategorised",INDEX(Settings!$F$6:$F$65,I1173)))</f>
        <v/>
      </c>
      <c r="I1173" s="22" t="str">
        <f aca="false">IF(B1173="","",SUMPRODUCT(MAX((Settings!$E$6:$E$65&lt;&gt;"")*ISNUMBER(SEARCH(Settings!$E$6:$E$65,B1173))*(ROW(Settings!$E$6:$E$65)-5))))</f>
        <v/>
      </c>
    </row>
    <row r="1174" customFormat="false" ht="15" hidden="false" customHeight="false" outlineLevel="0" collapsed="false">
      <c r="A1174" s="19"/>
      <c r="B1174" s="15"/>
      <c r="C1174" s="20"/>
      <c r="D1174" s="21" t="str">
        <f aca="false">IF(B1174="","",IF(E1174&lt;&gt;"",E1174,H1174))</f>
        <v/>
      </c>
      <c r="E1174" s="15"/>
      <c r="F1174" s="21" t="str">
        <f aca="false">IF(D1174="","",IF(COUNTIF(Settings!$A$6:$A$13,D1174)&gt;0,"Income",IF(COUNTIF(Settings!$A$32:$A$34,D1174)&gt;0,"Saving","Spending")))</f>
        <v/>
      </c>
      <c r="G1174" s="15"/>
      <c r="H1174" s="22" t="str">
        <f aca="false">IF(B1174="","",IF(OR(I1174=0,INDEX(Settings!$F$6:$F$65,MAX(I1174,1))=""),"Uncategorised",INDEX(Settings!$F$6:$F$65,I1174)))</f>
        <v/>
      </c>
      <c r="I1174" s="22" t="str">
        <f aca="false">IF(B1174="","",SUMPRODUCT(MAX((Settings!$E$6:$E$65&lt;&gt;"")*ISNUMBER(SEARCH(Settings!$E$6:$E$65,B1174))*(ROW(Settings!$E$6:$E$65)-5))))</f>
        <v/>
      </c>
    </row>
    <row r="1175" customFormat="false" ht="15" hidden="false" customHeight="false" outlineLevel="0" collapsed="false">
      <c r="A1175" s="19"/>
      <c r="B1175" s="15"/>
      <c r="C1175" s="20"/>
      <c r="D1175" s="21" t="str">
        <f aca="false">IF(B1175="","",IF(E1175&lt;&gt;"",E1175,H1175))</f>
        <v/>
      </c>
      <c r="E1175" s="15"/>
      <c r="F1175" s="21" t="str">
        <f aca="false">IF(D1175="","",IF(COUNTIF(Settings!$A$6:$A$13,D1175)&gt;0,"Income",IF(COUNTIF(Settings!$A$32:$A$34,D1175)&gt;0,"Saving","Spending")))</f>
        <v/>
      </c>
      <c r="G1175" s="15"/>
      <c r="H1175" s="22" t="str">
        <f aca="false">IF(B1175="","",IF(OR(I1175=0,INDEX(Settings!$F$6:$F$65,MAX(I1175,1))=""),"Uncategorised",INDEX(Settings!$F$6:$F$65,I1175)))</f>
        <v/>
      </c>
      <c r="I1175" s="22" t="str">
        <f aca="false">IF(B1175="","",SUMPRODUCT(MAX((Settings!$E$6:$E$65&lt;&gt;"")*ISNUMBER(SEARCH(Settings!$E$6:$E$65,B1175))*(ROW(Settings!$E$6:$E$65)-5))))</f>
        <v/>
      </c>
    </row>
    <row r="1176" customFormat="false" ht="15" hidden="false" customHeight="false" outlineLevel="0" collapsed="false">
      <c r="A1176" s="19"/>
      <c r="B1176" s="15"/>
      <c r="C1176" s="20"/>
      <c r="D1176" s="21" t="str">
        <f aca="false">IF(B1176="","",IF(E1176&lt;&gt;"",E1176,H1176))</f>
        <v/>
      </c>
      <c r="E1176" s="15"/>
      <c r="F1176" s="21" t="str">
        <f aca="false">IF(D1176="","",IF(COUNTIF(Settings!$A$6:$A$13,D1176)&gt;0,"Income",IF(COUNTIF(Settings!$A$32:$A$34,D1176)&gt;0,"Saving","Spending")))</f>
        <v/>
      </c>
      <c r="G1176" s="15"/>
      <c r="H1176" s="22" t="str">
        <f aca="false">IF(B1176="","",IF(OR(I1176=0,INDEX(Settings!$F$6:$F$65,MAX(I1176,1))=""),"Uncategorised",INDEX(Settings!$F$6:$F$65,I1176)))</f>
        <v/>
      </c>
      <c r="I1176" s="22" t="str">
        <f aca="false">IF(B1176="","",SUMPRODUCT(MAX((Settings!$E$6:$E$65&lt;&gt;"")*ISNUMBER(SEARCH(Settings!$E$6:$E$65,B1176))*(ROW(Settings!$E$6:$E$65)-5))))</f>
        <v/>
      </c>
    </row>
    <row r="1177" customFormat="false" ht="15" hidden="false" customHeight="false" outlineLevel="0" collapsed="false">
      <c r="A1177" s="19"/>
      <c r="B1177" s="15"/>
      <c r="C1177" s="20"/>
      <c r="D1177" s="21" t="str">
        <f aca="false">IF(B1177="","",IF(E1177&lt;&gt;"",E1177,H1177))</f>
        <v/>
      </c>
      <c r="E1177" s="15"/>
      <c r="F1177" s="21" t="str">
        <f aca="false">IF(D1177="","",IF(COUNTIF(Settings!$A$6:$A$13,D1177)&gt;0,"Income",IF(COUNTIF(Settings!$A$32:$A$34,D1177)&gt;0,"Saving","Spending")))</f>
        <v/>
      </c>
      <c r="G1177" s="15"/>
      <c r="H1177" s="22" t="str">
        <f aca="false">IF(B1177="","",IF(OR(I1177=0,INDEX(Settings!$F$6:$F$65,MAX(I1177,1))=""),"Uncategorised",INDEX(Settings!$F$6:$F$65,I1177)))</f>
        <v/>
      </c>
      <c r="I1177" s="22" t="str">
        <f aca="false">IF(B1177="","",SUMPRODUCT(MAX((Settings!$E$6:$E$65&lt;&gt;"")*ISNUMBER(SEARCH(Settings!$E$6:$E$65,B1177))*(ROW(Settings!$E$6:$E$65)-5))))</f>
        <v/>
      </c>
    </row>
    <row r="1178" customFormat="false" ht="15" hidden="false" customHeight="false" outlineLevel="0" collapsed="false">
      <c r="A1178" s="19"/>
      <c r="B1178" s="15"/>
      <c r="C1178" s="20"/>
      <c r="D1178" s="21" t="str">
        <f aca="false">IF(B1178="","",IF(E1178&lt;&gt;"",E1178,H1178))</f>
        <v/>
      </c>
      <c r="E1178" s="15"/>
      <c r="F1178" s="21" t="str">
        <f aca="false">IF(D1178="","",IF(COUNTIF(Settings!$A$6:$A$13,D1178)&gt;0,"Income",IF(COUNTIF(Settings!$A$32:$A$34,D1178)&gt;0,"Saving","Spending")))</f>
        <v/>
      </c>
      <c r="G1178" s="15"/>
      <c r="H1178" s="22" t="str">
        <f aca="false">IF(B1178="","",IF(OR(I1178=0,INDEX(Settings!$F$6:$F$65,MAX(I1178,1))=""),"Uncategorised",INDEX(Settings!$F$6:$F$65,I1178)))</f>
        <v/>
      </c>
      <c r="I1178" s="22" t="str">
        <f aca="false">IF(B1178="","",SUMPRODUCT(MAX((Settings!$E$6:$E$65&lt;&gt;"")*ISNUMBER(SEARCH(Settings!$E$6:$E$65,B1178))*(ROW(Settings!$E$6:$E$65)-5))))</f>
        <v/>
      </c>
    </row>
    <row r="1179" customFormat="false" ht="15" hidden="false" customHeight="false" outlineLevel="0" collapsed="false">
      <c r="A1179" s="19"/>
      <c r="B1179" s="15"/>
      <c r="C1179" s="20"/>
      <c r="D1179" s="21" t="str">
        <f aca="false">IF(B1179="","",IF(E1179&lt;&gt;"",E1179,H1179))</f>
        <v/>
      </c>
      <c r="E1179" s="15"/>
      <c r="F1179" s="21" t="str">
        <f aca="false">IF(D1179="","",IF(COUNTIF(Settings!$A$6:$A$13,D1179)&gt;0,"Income",IF(COUNTIF(Settings!$A$32:$A$34,D1179)&gt;0,"Saving","Spending")))</f>
        <v/>
      </c>
      <c r="G1179" s="15"/>
      <c r="H1179" s="22" t="str">
        <f aca="false">IF(B1179="","",IF(OR(I1179=0,INDEX(Settings!$F$6:$F$65,MAX(I1179,1))=""),"Uncategorised",INDEX(Settings!$F$6:$F$65,I1179)))</f>
        <v/>
      </c>
      <c r="I1179" s="22" t="str">
        <f aca="false">IF(B1179="","",SUMPRODUCT(MAX((Settings!$E$6:$E$65&lt;&gt;"")*ISNUMBER(SEARCH(Settings!$E$6:$E$65,B1179))*(ROW(Settings!$E$6:$E$65)-5))))</f>
        <v/>
      </c>
    </row>
    <row r="1180" customFormat="false" ht="15" hidden="false" customHeight="false" outlineLevel="0" collapsed="false">
      <c r="A1180" s="19"/>
      <c r="B1180" s="15"/>
      <c r="C1180" s="20"/>
      <c r="D1180" s="21" t="str">
        <f aca="false">IF(B1180="","",IF(E1180&lt;&gt;"",E1180,H1180))</f>
        <v/>
      </c>
      <c r="E1180" s="15"/>
      <c r="F1180" s="21" t="str">
        <f aca="false">IF(D1180="","",IF(COUNTIF(Settings!$A$6:$A$13,D1180)&gt;0,"Income",IF(COUNTIF(Settings!$A$32:$A$34,D1180)&gt;0,"Saving","Spending")))</f>
        <v/>
      </c>
      <c r="G1180" s="15"/>
      <c r="H1180" s="22" t="str">
        <f aca="false">IF(B1180="","",IF(OR(I1180=0,INDEX(Settings!$F$6:$F$65,MAX(I1180,1))=""),"Uncategorised",INDEX(Settings!$F$6:$F$65,I1180)))</f>
        <v/>
      </c>
      <c r="I1180" s="22" t="str">
        <f aca="false">IF(B1180="","",SUMPRODUCT(MAX((Settings!$E$6:$E$65&lt;&gt;"")*ISNUMBER(SEARCH(Settings!$E$6:$E$65,B1180))*(ROW(Settings!$E$6:$E$65)-5))))</f>
        <v/>
      </c>
    </row>
    <row r="1181" customFormat="false" ht="15" hidden="false" customHeight="false" outlineLevel="0" collapsed="false">
      <c r="A1181" s="19"/>
      <c r="B1181" s="15"/>
      <c r="C1181" s="20"/>
      <c r="D1181" s="21" t="str">
        <f aca="false">IF(B1181="","",IF(E1181&lt;&gt;"",E1181,H1181))</f>
        <v/>
      </c>
      <c r="E1181" s="15"/>
      <c r="F1181" s="21" t="str">
        <f aca="false">IF(D1181="","",IF(COUNTIF(Settings!$A$6:$A$13,D1181)&gt;0,"Income",IF(COUNTIF(Settings!$A$32:$A$34,D1181)&gt;0,"Saving","Spending")))</f>
        <v/>
      </c>
      <c r="G1181" s="15"/>
      <c r="H1181" s="22" t="str">
        <f aca="false">IF(B1181="","",IF(OR(I1181=0,INDEX(Settings!$F$6:$F$65,MAX(I1181,1))=""),"Uncategorised",INDEX(Settings!$F$6:$F$65,I1181)))</f>
        <v/>
      </c>
      <c r="I1181" s="22" t="str">
        <f aca="false">IF(B1181="","",SUMPRODUCT(MAX((Settings!$E$6:$E$65&lt;&gt;"")*ISNUMBER(SEARCH(Settings!$E$6:$E$65,B1181))*(ROW(Settings!$E$6:$E$65)-5))))</f>
        <v/>
      </c>
    </row>
    <row r="1182" customFormat="false" ht="15" hidden="false" customHeight="false" outlineLevel="0" collapsed="false">
      <c r="A1182" s="19"/>
      <c r="B1182" s="15"/>
      <c r="C1182" s="20"/>
      <c r="D1182" s="21" t="str">
        <f aca="false">IF(B1182="","",IF(E1182&lt;&gt;"",E1182,H1182))</f>
        <v/>
      </c>
      <c r="E1182" s="15"/>
      <c r="F1182" s="21" t="str">
        <f aca="false">IF(D1182="","",IF(COUNTIF(Settings!$A$6:$A$13,D1182)&gt;0,"Income",IF(COUNTIF(Settings!$A$32:$A$34,D1182)&gt;0,"Saving","Spending")))</f>
        <v/>
      </c>
      <c r="G1182" s="15"/>
      <c r="H1182" s="22" t="str">
        <f aca="false">IF(B1182="","",IF(OR(I1182=0,INDEX(Settings!$F$6:$F$65,MAX(I1182,1))=""),"Uncategorised",INDEX(Settings!$F$6:$F$65,I1182)))</f>
        <v/>
      </c>
      <c r="I1182" s="22" t="str">
        <f aca="false">IF(B1182="","",SUMPRODUCT(MAX((Settings!$E$6:$E$65&lt;&gt;"")*ISNUMBER(SEARCH(Settings!$E$6:$E$65,B1182))*(ROW(Settings!$E$6:$E$65)-5))))</f>
        <v/>
      </c>
    </row>
    <row r="1183" customFormat="false" ht="15" hidden="false" customHeight="false" outlineLevel="0" collapsed="false">
      <c r="A1183" s="19"/>
      <c r="B1183" s="15"/>
      <c r="C1183" s="20"/>
      <c r="D1183" s="21" t="str">
        <f aca="false">IF(B1183="","",IF(E1183&lt;&gt;"",E1183,H1183))</f>
        <v/>
      </c>
      <c r="E1183" s="15"/>
      <c r="F1183" s="21" t="str">
        <f aca="false">IF(D1183="","",IF(COUNTIF(Settings!$A$6:$A$13,D1183)&gt;0,"Income",IF(COUNTIF(Settings!$A$32:$A$34,D1183)&gt;0,"Saving","Spending")))</f>
        <v/>
      </c>
      <c r="G1183" s="15"/>
      <c r="H1183" s="22" t="str">
        <f aca="false">IF(B1183="","",IF(OR(I1183=0,INDEX(Settings!$F$6:$F$65,MAX(I1183,1))=""),"Uncategorised",INDEX(Settings!$F$6:$F$65,I1183)))</f>
        <v/>
      </c>
      <c r="I1183" s="22" t="str">
        <f aca="false">IF(B1183="","",SUMPRODUCT(MAX((Settings!$E$6:$E$65&lt;&gt;"")*ISNUMBER(SEARCH(Settings!$E$6:$E$65,B1183))*(ROW(Settings!$E$6:$E$65)-5))))</f>
        <v/>
      </c>
    </row>
    <row r="1184" customFormat="false" ht="15" hidden="false" customHeight="false" outlineLevel="0" collapsed="false">
      <c r="A1184" s="19"/>
      <c r="B1184" s="15"/>
      <c r="C1184" s="20"/>
      <c r="D1184" s="21" t="str">
        <f aca="false">IF(B1184="","",IF(E1184&lt;&gt;"",E1184,H1184))</f>
        <v/>
      </c>
      <c r="E1184" s="15"/>
      <c r="F1184" s="21" t="str">
        <f aca="false">IF(D1184="","",IF(COUNTIF(Settings!$A$6:$A$13,D1184)&gt;0,"Income",IF(COUNTIF(Settings!$A$32:$A$34,D1184)&gt;0,"Saving","Spending")))</f>
        <v/>
      </c>
      <c r="G1184" s="15"/>
      <c r="H1184" s="22" t="str">
        <f aca="false">IF(B1184="","",IF(OR(I1184=0,INDEX(Settings!$F$6:$F$65,MAX(I1184,1))=""),"Uncategorised",INDEX(Settings!$F$6:$F$65,I1184)))</f>
        <v/>
      </c>
      <c r="I1184" s="22" t="str">
        <f aca="false">IF(B1184="","",SUMPRODUCT(MAX((Settings!$E$6:$E$65&lt;&gt;"")*ISNUMBER(SEARCH(Settings!$E$6:$E$65,B1184))*(ROW(Settings!$E$6:$E$65)-5))))</f>
        <v/>
      </c>
    </row>
    <row r="1185" customFormat="false" ht="15" hidden="false" customHeight="false" outlineLevel="0" collapsed="false">
      <c r="A1185" s="19"/>
      <c r="B1185" s="15"/>
      <c r="C1185" s="20"/>
      <c r="D1185" s="21" t="str">
        <f aca="false">IF(B1185="","",IF(E1185&lt;&gt;"",E1185,H1185))</f>
        <v/>
      </c>
      <c r="E1185" s="15"/>
      <c r="F1185" s="21" t="str">
        <f aca="false">IF(D1185="","",IF(COUNTIF(Settings!$A$6:$A$13,D1185)&gt;0,"Income",IF(COUNTIF(Settings!$A$32:$A$34,D1185)&gt;0,"Saving","Spending")))</f>
        <v/>
      </c>
      <c r="G1185" s="15"/>
      <c r="H1185" s="22" t="str">
        <f aca="false">IF(B1185="","",IF(OR(I1185=0,INDEX(Settings!$F$6:$F$65,MAX(I1185,1))=""),"Uncategorised",INDEX(Settings!$F$6:$F$65,I1185)))</f>
        <v/>
      </c>
      <c r="I1185" s="22" t="str">
        <f aca="false">IF(B1185="","",SUMPRODUCT(MAX((Settings!$E$6:$E$65&lt;&gt;"")*ISNUMBER(SEARCH(Settings!$E$6:$E$65,B1185))*(ROW(Settings!$E$6:$E$65)-5))))</f>
        <v/>
      </c>
    </row>
    <row r="1186" customFormat="false" ht="15" hidden="false" customHeight="false" outlineLevel="0" collapsed="false">
      <c r="A1186" s="19"/>
      <c r="B1186" s="15"/>
      <c r="C1186" s="20"/>
      <c r="D1186" s="21" t="str">
        <f aca="false">IF(B1186="","",IF(E1186&lt;&gt;"",E1186,H1186))</f>
        <v/>
      </c>
      <c r="E1186" s="15"/>
      <c r="F1186" s="21" t="str">
        <f aca="false">IF(D1186="","",IF(COUNTIF(Settings!$A$6:$A$13,D1186)&gt;0,"Income",IF(COUNTIF(Settings!$A$32:$A$34,D1186)&gt;0,"Saving","Spending")))</f>
        <v/>
      </c>
      <c r="G1186" s="15"/>
      <c r="H1186" s="22" t="str">
        <f aca="false">IF(B1186="","",IF(OR(I1186=0,INDEX(Settings!$F$6:$F$65,MAX(I1186,1))=""),"Uncategorised",INDEX(Settings!$F$6:$F$65,I1186)))</f>
        <v/>
      </c>
      <c r="I1186" s="22" t="str">
        <f aca="false">IF(B1186="","",SUMPRODUCT(MAX((Settings!$E$6:$E$65&lt;&gt;"")*ISNUMBER(SEARCH(Settings!$E$6:$E$65,B1186))*(ROW(Settings!$E$6:$E$65)-5))))</f>
        <v/>
      </c>
    </row>
    <row r="1187" customFormat="false" ht="15" hidden="false" customHeight="false" outlineLevel="0" collapsed="false">
      <c r="A1187" s="19"/>
      <c r="B1187" s="15"/>
      <c r="C1187" s="20"/>
      <c r="D1187" s="21" t="str">
        <f aca="false">IF(B1187="","",IF(E1187&lt;&gt;"",E1187,H1187))</f>
        <v/>
      </c>
      <c r="E1187" s="15"/>
      <c r="F1187" s="21" t="str">
        <f aca="false">IF(D1187="","",IF(COUNTIF(Settings!$A$6:$A$13,D1187)&gt;0,"Income",IF(COUNTIF(Settings!$A$32:$A$34,D1187)&gt;0,"Saving","Spending")))</f>
        <v/>
      </c>
      <c r="G1187" s="15"/>
      <c r="H1187" s="22" t="str">
        <f aca="false">IF(B1187="","",IF(OR(I1187=0,INDEX(Settings!$F$6:$F$65,MAX(I1187,1))=""),"Uncategorised",INDEX(Settings!$F$6:$F$65,I1187)))</f>
        <v/>
      </c>
      <c r="I1187" s="22" t="str">
        <f aca="false">IF(B1187="","",SUMPRODUCT(MAX((Settings!$E$6:$E$65&lt;&gt;"")*ISNUMBER(SEARCH(Settings!$E$6:$E$65,B1187))*(ROW(Settings!$E$6:$E$65)-5))))</f>
        <v/>
      </c>
    </row>
    <row r="1188" customFormat="false" ht="15" hidden="false" customHeight="false" outlineLevel="0" collapsed="false">
      <c r="A1188" s="19"/>
      <c r="B1188" s="15"/>
      <c r="C1188" s="20"/>
      <c r="D1188" s="21" t="str">
        <f aca="false">IF(B1188="","",IF(E1188&lt;&gt;"",E1188,H1188))</f>
        <v/>
      </c>
      <c r="E1188" s="15"/>
      <c r="F1188" s="21" t="str">
        <f aca="false">IF(D1188="","",IF(COUNTIF(Settings!$A$6:$A$13,D1188)&gt;0,"Income",IF(COUNTIF(Settings!$A$32:$A$34,D1188)&gt;0,"Saving","Spending")))</f>
        <v/>
      </c>
      <c r="G1188" s="15"/>
      <c r="H1188" s="22" t="str">
        <f aca="false">IF(B1188="","",IF(OR(I1188=0,INDEX(Settings!$F$6:$F$65,MAX(I1188,1))=""),"Uncategorised",INDEX(Settings!$F$6:$F$65,I1188)))</f>
        <v/>
      </c>
      <c r="I1188" s="22" t="str">
        <f aca="false">IF(B1188="","",SUMPRODUCT(MAX((Settings!$E$6:$E$65&lt;&gt;"")*ISNUMBER(SEARCH(Settings!$E$6:$E$65,B1188))*(ROW(Settings!$E$6:$E$65)-5))))</f>
        <v/>
      </c>
    </row>
    <row r="1189" customFormat="false" ht="15" hidden="false" customHeight="false" outlineLevel="0" collapsed="false">
      <c r="A1189" s="19"/>
      <c r="B1189" s="15"/>
      <c r="C1189" s="20"/>
      <c r="D1189" s="21" t="str">
        <f aca="false">IF(B1189="","",IF(E1189&lt;&gt;"",E1189,H1189))</f>
        <v/>
      </c>
      <c r="E1189" s="15"/>
      <c r="F1189" s="21" t="str">
        <f aca="false">IF(D1189="","",IF(COUNTIF(Settings!$A$6:$A$13,D1189)&gt;0,"Income",IF(COUNTIF(Settings!$A$32:$A$34,D1189)&gt;0,"Saving","Spending")))</f>
        <v/>
      </c>
      <c r="G1189" s="15"/>
      <c r="H1189" s="22" t="str">
        <f aca="false">IF(B1189="","",IF(OR(I1189=0,INDEX(Settings!$F$6:$F$65,MAX(I1189,1))=""),"Uncategorised",INDEX(Settings!$F$6:$F$65,I1189)))</f>
        <v/>
      </c>
      <c r="I1189" s="22" t="str">
        <f aca="false">IF(B1189="","",SUMPRODUCT(MAX((Settings!$E$6:$E$65&lt;&gt;"")*ISNUMBER(SEARCH(Settings!$E$6:$E$65,B1189))*(ROW(Settings!$E$6:$E$65)-5))))</f>
        <v/>
      </c>
    </row>
    <row r="1190" customFormat="false" ht="15" hidden="false" customHeight="false" outlineLevel="0" collapsed="false">
      <c r="A1190" s="19"/>
      <c r="B1190" s="15"/>
      <c r="C1190" s="20"/>
      <c r="D1190" s="21" t="str">
        <f aca="false">IF(B1190="","",IF(E1190&lt;&gt;"",E1190,H1190))</f>
        <v/>
      </c>
      <c r="E1190" s="15"/>
      <c r="F1190" s="21" t="str">
        <f aca="false">IF(D1190="","",IF(COUNTIF(Settings!$A$6:$A$13,D1190)&gt;0,"Income",IF(COUNTIF(Settings!$A$32:$A$34,D1190)&gt;0,"Saving","Spending")))</f>
        <v/>
      </c>
      <c r="G1190" s="15"/>
      <c r="H1190" s="22" t="str">
        <f aca="false">IF(B1190="","",IF(OR(I1190=0,INDEX(Settings!$F$6:$F$65,MAX(I1190,1))=""),"Uncategorised",INDEX(Settings!$F$6:$F$65,I1190)))</f>
        <v/>
      </c>
      <c r="I1190" s="22" t="str">
        <f aca="false">IF(B1190="","",SUMPRODUCT(MAX((Settings!$E$6:$E$65&lt;&gt;"")*ISNUMBER(SEARCH(Settings!$E$6:$E$65,B1190))*(ROW(Settings!$E$6:$E$65)-5))))</f>
        <v/>
      </c>
    </row>
    <row r="1191" customFormat="false" ht="15" hidden="false" customHeight="false" outlineLevel="0" collapsed="false">
      <c r="A1191" s="19"/>
      <c r="B1191" s="15"/>
      <c r="C1191" s="20"/>
      <c r="D1191" s="21" t="str">
        <f aca="false">IF(B1191="","",IF(E1191&lt;&gt;"",E1191,H1191))</f>
        <v/>
      </c>
      <c r="E1191" s="15"/>
      <c r="F1191" s="21" t="str">
        <f aca="false">IF(D1191="","",IF(COUNTIF(Settings!$A$6:$A$13,D1191)&gt;0,"Income",IF(COUNTIF(Settings!$A$32:$A$34,D1191)&gt;0,"Saving","Spending")))</f>
        <v/>
      </c>
      <c r="G1191" s="15"/>
      <c r="H1191" s="22" t="str">
        <f aca="false">IF(B1191="","",IF(OR(I1191=0,INDEX(Settings!$F$6:$F$65,MAX(I1191,1))=""),"Uncategorised",INDEX(Settings!$F$6:$F$65,I1191)))</f>
        <v/>
      </c>
      <c r="I1191" s="22" t="str">
        <f aca="false">IF(B1191="","",SUMPRODUCT(MAX((Settings!$E$6:$E$65&lt;&gt;"")*ISNUMBER(SEARCH(Settings!$E$6:$E$65,B1191))*(ROW(Settings!$E$6:$E$65)-5))))</f>
        <v/>
      </c>
    </row>
    <row r="1192" customFormat="false" ht="15" hidden="false" customHeight="false" outlineLevel="0" collapsed="false">
      <c r="A1192" s="19"/>
      <c r="B1192" s="15"/>
      <c r="C1192" s="20"/>
      <c r="D1192" s="21" t="str">
        <f aca="false">IF(B1192="","",IF(E1192&lt;&gt;"",E1192,H1192))</f>
        <v/>
      </c>
      <c r="E1192" s="15"/>
      <c r="F1192" s="21" t="str">
        <f aca="false">IF(D1192="","",IF(COUNTIF(Settings!$A$6:$A$13,D1192)&gt;0,"Income",IF(COUNTIF(Settings!$A$32:$A$34,D1192)&gt;0,"Saving","Spending")))</f>
        <v/>
      </c>
      <c r="G1192" s="15"/>
      <c r="H1192" s="22" t="str">
        <f aca="false">IF(B1192="","",IF(OR(I1192=0,INDEX(Settings!$F$6:$F$65,MAX(I1192,1))=""),"Uncategorised",INDEX(Settings!$F$6:$F$65,I1192)))</f>
        <v/>
      </c>
      <c r="I1192" s="22" t="str">
        <f aca="false">IF(B1192="","",SUMPRODUCT(MAX((Settings!$E$6:$E$65&lt;&gt;"")*ISNUMBER(SEARCH(Settings!$E$6:$E$65,B1192))*(ROW(Settings!$E$6:$E$65)-5))))</f>
        <v/>
      </c>
    </row>
    <row r="1193" customFormat="false" ht="15" hidden="false" customHeight="false" outlineLevel="0" collapsed="false">
      <c r="A1193" s="19"/>
      <c r="B1193" s="15"/>
      <c r="C1193" s="20"/>
      <c r="D1193" s="21" t="str">
        <f aca="false">IF(B1193="","",IF(E1193&lt;&gt;"",E1193,H1193))</f>
        <v/>
      </c>
      <c r="E1193" s="15"/>
      <c r="F1193" s="21" t="str">
        <f aca="false">IF(D1193="","",IF(COUNTIF(Settings!$A$6:$A$13,D1193)&gt;0,"Income",IF(COUNTIF(Settings!$A$32:$A$34,D1193)&gt;0,"Saving","Spending")))</f>
        <v/>
      </c>
      <c r="G1193" s="15"/>
      <c r="H1193" s="22" t="str">
        <f aca="false">IF(B1193="","",IF(OR(I1193=0,INDEX(Settings!$F$6:$F$65,MAX(I1193,1))=""),"Uncategorised",INDEX(Settings!$F$6:$F$65,I1193)))</f>
        <v/>
      </c>
      <c r="I1193" s="22" t="str">
        <f aca="false">IF(B1193="","",SUMPRODUCT(MAX((Settings!$E$6:$E$65&lt;&gt;"")*ISNUMBER(SEARCH(Settings!$E$6:$E$65,B1193))*(ROW(Settings!$E$6:$E$65)-5))))</f>
        <v/>
      </c>
    </row>
    <row r="1194" customFormat="false" ht="15" hidden="false" customHeight="false" outlineLevel="0" collapsed="false">
      <c r="A1194" s="19"/>
      <c r="B1194" s="15"/>
      <c r="C1194" s="20"/>
      <c r="D1194" s="21" t="str">
        <f aca="false">IF(B1194="","",IF(E1194&lt;&gt;"",E1194,H1194))</f>
        <v/>
      </c>
      <c r="E1194" s="15"/>
      <c r="F1194" s="21" t="str">
        <f aca="false">IF(D1194="","",IF(COUNTIF(Settings!$A$6:$A$13,D1194)&gt;0,"Income",IF(COUNTIF(Settings!$A$32:$A$34,D1194)&gt;0,"Saving","Spending")))</f>
        <v/>
      </c>
      <c r="G1194" s="15"/>
      <c r="H1194" s="22" t="str">
        <f aca="false">IF(B1194="","",IF(OR(I1194=0,INDEX(Settings!$F$6:$F$65,MAX(I1194,1))=""),"Uncategorised",INDEX(Settings!$F$6:$F$65,I1194)))</f>
        <v/>
      </c>
      <c r="I1194" s="22" t="str">
        <f aca="false">IF(B1194="","",SUMPRODUCT(MAX((Settings!$E$6:$E$65&lt;&gt;"")*ISNUMBER(SEARCH(Settings!$E$6:$E$65,B1194))*(ROW(Settings!$E$6:$E$65)-5))))</f>
        <v/>
      </c>
    </row>
    <row r="1195" customFormat="false" ht="15" hidden="false" customHeight="false" outlineLevel="0" collapsed="false">
      <c r="A1195" s="19"/>
      <c r="B1195" s="15"/>
      <c r="C1195" s="20"/>
      <c r="D1195" s="21" t="str">
        <f aca="false">IF(B1195="","",IF(E1195&lt;&gt;"",E1195,H1195))</f>
        <v/>
      </c>
      <c r="E1195" s="15"/>
      <c r="F1195" s="21" t="str">
        <f aca="false">IF(D1195="","",IF(COUNTIF(Settings!$A$6:$A$13,D1195)&gt;0,"Income",IF(COUNTIF(Settings!$A$32:$A$34,D1195)&gt;0,"Saving","Spending")))</f>
        <v/>
      </c>
      <c r="G1195" s="15"/>
      <c r="H1195" s="22" t="str">
        <f aca="false">IF(B1195="","",IF(OR(I1195=0,INDEX(Settings!$F$6:$F$65,MAX(I1195,1))=""),"Uncategorised",INDEX(Settings!$F$6:$F$65,I1195)))</f>
        <v/>
      </c>
      <c r="I1195" s="22" t="str">
        <f aca="false">IF(B1195="","",SUMPRODUCT(MAX((Settings!$E$6:$E$65&lt;&gt;"")*ISNUMBER(SEARCH(Settings!$E$6:$E$65,B1195))*(ROW(Settings!$E$6:$E$65)-5))))</f>
        <v/>
      </c>
    </row>
    <row r="1196" customFormat="false" ht="15" hidden="false" customHeight="false" outlineLevel="0" collapsed="false">
      <c r="A1196" s="19"/>
      <c r="B1196" s="15"/>
      <c r="C1196" s="20"/>
      <c r="D1196" s="21" t="str">
        <f aca="false">IF(B1196="","",IF(E1196&lt;&gt;"",E1196,H1196))</f>
        <v/>
      </c>
      <c r="E1196" s="15"/>
      <c r="F1196" s="21" t="str">
        <f aca="false">IF(D1196="","",IF(COUNTIF(Settings!$A$6:$A$13,D1196)&gt;0,"Income",IF(COUNTIF(Settings!$A$32:$A$34,D1196)&gt;0,"Saving","Spending")))</f>
        <v/>
      </c>
      <c r="G1196" s="15"/>
      <c r="H1196" s="22" t="str">
        <f aca="false">IF(B1196="","",IF(OR(I1196=0,INDEX(Settings!$F$6:$F$65,MAX(I1196,1))=""),"Uncategorised",INDEX(Settings!$F$6:$F$65,I1196)))</f>
        <v/>
      </c>
      <c r="I1196" s="22" t="str">
        <f aca="false">IF(B1196="","",SUMPRODUCT(MAX((Settings!$E$6:$E$65&lt;&gt;"")*ISNUMBER(SEARCH(Settings!$E$6:$E$65,B1196))*(ROW(Settings!$E$6:$E$65)-5))))</f>
        <v/>
      </c>
    </row>
    <row r="1197" customFormat="false" ht="15" hidden="false" customHeight="false" outlineLevel="0" collapsed="false">
      <c r="A1197" s="19"/>
      <c r="B1197" s="15"/>
      <c r="C1197" s="20"/>
      <c r="D1197" s="21" t="str">
        <f aca="false">IF(B1197="","",IF(E1197&lt;&gt;"",E1197,H1197))</f>
        <v/>
      </c>
      <c r="E1197" s="15"/>
      <c r="F1197" s="21" t="str">
        <f aca="false">IF(D1197="","",IF(COUNTIF(Settings!$A$6:$A$13,D1197)&gt;0,"Income",IF(COUNTIF(Settings!$A$32:$A$34,D1197)&gt;0,"Saving","Spending")))</f>
        <v/>
      </c>
      <c r="G1197" s="15"/>
      <c r="H1197" s="22" t="str">
        <f aca="false">IF(B1197="","",IF(OR(I1197=0,INDEX(Settings!$F$6:$F$65,MAX(I1197,1))=""),"Uncategorised",INDEX(Settings!$F$6:$F$65,I1197)))</f>
        <v/>
      </c>
      <c r="I1197" s="22" t="str">
        <f aca="false">IF(B1197="","",SUMPRODUCT(MAX((Settings!$E$6:$E$65&lt;&gt;"")*ISNUMBER(SEARCH(Settings!$E$6:$E$65,B1197))*(ROW(Settings!$E$6:$E$65)-5))))</f>
        <v/>
      </c>
    </row>
    <row r="1198" customFormat="false" ht="15" hidden="false" customHeight="false" outlineLevel="0" collapsed="false">
      <c r="A1198" s="19"/>
      <c r="B1198" s="15"/>
      <c r="C1198" s="20"/>
      <c r="D1198" s="21" t="str">
        <f aca="false">IF(B1198="","",IF(E1198&lt;&gt;"",E1198,H1198))</f>
        <v/>
      </c>
      <c r="E1198" s="15"/>
      <c r="F1198" s="21" t="str">
        <f aca="false">IF(D1198="","",IF(COUNTIF(Settings!$A$6:$A$13,D1198)&gt;0,"Income",IF(COUNTIF(Settings!$A$32:$A$34,D1198)&gt;0,"Saving","Spending")))</f>
        <v/>
      </c>
      <c r="G1198" s="15"/>
      <c r="H1198" s="22" t="str">
        <f aca="false">IF(B1198="","",IF(OR(I1198=0,INDEX(Settings!$F$6:$F$65,MAX(I1198,1))=""),"Uncategorised",INDEX(Settings!$F$6:$F$65,I1198)))</f>
        <v/>
      </c>
      <c r="I1198" s="22" t="str">
        <f aca="false">IF(B1198="","",SUMPRODUCT(MAX((Settings!$E$6:$E$65&lt;&gt;"")*ISNUMBER(SEARCH(Settings!$E$6:$E$65,B1198))*(ROW(Settings!$E$6:$E$65)-5))))</f>
        <v/>
      </c>
    </row>
    <row r="1199" customFormat="false" ht="15" hidden="false" customHeight="false" outlineLevel="0" collapsed="false">
      <c r="A1199" s="19"/>
      <c r="B1199" s="15"/>
      <c r="C1199" s="20"/>
      <c r="D1199" s="21" t="str">
        <f aca="false">IF(B1199="","",IF(E1199&lt;&gt;"",E1199,H1199))</f>
        <v/>
      </c>
      <c r="E1199" s="15"/>
      <c r="F1199" s="21" t="str">
        <f aca="false">IF(D1199="","",IF(COUNTIF(Settings!$A$6:$A$13,D1199)&gt;0,"Income",IF(COUNTIF(Settings!$A$32:$A$34,D1199)&gt;0,"Saving","Spending")))</f>
        <v/>
      </c>
      <c r="G1199" s="15"/>
      <c r="H1199" s="22" t="str">
        <f aca="false">IF(B1199="","",IF(OR(I1199=0,INDEX(Settings!$F$6:$F$65,MAX(I1199,1))=""),"Uncategorised",INDEX(Settings!$F$6:$F$65,I1199)))</f>
        <v/>
      </c>
      <c r="I1199" s="22" t="str">
        <f aca="false">IF(B1199="","",SUMPRODUCT(MAX((Settings!$E$6:$E$65&lt;&gt;"")*ISNUMBER(SEARCH(Settings!$E$6:$E$65,B1199))*(ROW(Settings!$E$6:$E$65)-5))))</f>
        <v/>
      </c>
    </row>
    <row r="1200" customFormat="false" ht="15" hidden="false" customHeight="false" outlineLevel="0" collapsed="false">
      <c r="A1200" s="19"/>
      <c r="B1200" s="15"/>
      <c r="C1200" s="20"/>
      <c r="D1200" s="21" t="str">
        <f aca="false">IF(B1200="","",IF(E1200&lt;&gt;"",E1200,H1200))</f>
        <v/>
      </c>
      <c r="E1200" s="15"/>
      <c r="F1200" s="21" t="str">
        <f aca="false">IF(D1200="","",IF(COUNTIF(Settings!$A$6:$A$13,D1200)&gt;0,"Income",IF(COUNTIF(Settings!$A$32:$A$34,D1200)&gt;0,"Saving","Spending")))</f>
        <v/>
      </c>
      <c r="G1200" s="15"/>
      <c r="H1200" s="22" t="str">
        <f aca="false">IF(B1200="","",IF(OR(I1200=0,INDEX(Settings!$F$6:$F$65,MAX(I1200,1))=""),"Uncategorised",INDEX(Settings!$F$6:$F$65,I1200)))</f>
        <v/>
      </c>
      <c r="I1200" s="22" t="str">
        <f aca="false">IF(B1200="","",SUMPRODUCT(MAX((Settings!$E$6:$E$65&lt;&gt;"")*ISNUMBER(SEARCH(Settings!$E$6:$E$65,B1200))*(ROW(Settings!$E$6:$E$65)-5))))</f>
        <v/>
      </c>
    </row>
    <row r="1201" customFormat="false" ht="15" hidden="false" customHeight="false" outlineLevel="0" collapsed="false">
      <c r="A1201" s="19"/>
      <c r="B1201" s="15"/>
      <c r="C1201" s="20"/>
      <c r="D1201" s="21" t="str">
        <f aca="false">IF(B1201="","",IF(E1201&lt;&gt;"",E1201,H1201))</f>
        <v/>
      </c>
      <c r="E1201" s="15"/>
      <c r="F1201" s="21" t="str">
        <f aca="false">IF(D1201="","",IF(COUNTIF(Settings!$A$6:$A$13,D1201)&gt;0,"Income",IF(COUNTIF(Settings!$A$32:$A$34,D1201)&gt;0,"Saving","Spending")))</f>
        <v/>
      </c>
      <c r="G1201" s="15"/>
      <c r="H1201" s="22" t="str">
        <f aca="false">IF(B1201="","",IF(OR(I1201=0,INDEX(Settings!$F$6:$F$65,MAX(I1201,1))=""),"Uncategorised",INDEX(Settings!$F$6:$F$65,I1201)))</f>
        <v/>
      </c>
      <c r="I1201" s="22" t="str">
        <f aca="false">IF(B1201="","",SUMPRODUCT(MAX((Settings!$E$6:$E$65&lt;&gt;"")*ISNUMBER(SEARCH(Settings!$E$6:$E$65,B1201))*(ROW(Settings!$E$6:$E$65)-5))))</f>
        <v/>
      </c>
    </row>
    <row r="1202" customFormat="false" ht="15" hidden="false" customHeight="false" outlineLevel="0" collapsed="false">
      <c r="A1202" s="19"/>
      <c r="B1202" s="15"/>
      <c r="C1202" s="20"/>
      <c r="D1202" s="21" t="str">
        <f aca="false">IF(B1202="","",IF(E1202&lt;&gt;"",E1202,H1202))</f>
        <v/>
      </c>
      <c r="E1202" s="15"/>
      <c r="F1202" s="21" t="str">
        <f aca="false">IF(D1202="","",IF(COUNTIF(Settings!$A$6:$A$13,D1202)&gt;0,"Income",IF(COUNTIF(Settings!$A$32:$A$34,D1202)&gt;0,"Saving","Spending")))</f>
        <v/>
      </c>
      <c r="G1202" s="15"/>
      <c r="H1202" s="22" t="str">
        <f aca="false">IF(B1202="","",IF(OR(I1202=0,INDEX(Settings!$F$6:$F$65,MAX(I1202,1))=""),"Uncategorised",INDEX(Settings!$F$6:$F$65,I1202)))</f>
        <v/>
      </c>
      <c r="I1202" s="22" t="str">
        <f aca="false">IF(B1202="","",SUMPRODUCT(MAX((Settings!$E$6:$E$65&lt;&gt;"")*ISNUMBER(SEARCH(Settings!$E$6:$E$65,B1202))*(ROW(Settings!$E$6:$E$65)-5))))</f>
        <v/>
      </c>
    </row>
    <row r="1203" customFormat="false" ht="15" hidden="false" customHeight="false" outlineLevel="0" collapsed="false">
      <c r="A1203" s="19"/>
      <c r="B1203" s="15"/>
      <c r="C1203" s="20"/>
      <c r="D1203" s="21" t="str">
        <f aca="false">IF(B1203="","",IF(E1203&lt;&gt;"",E1203,H1203))</f>
        <v/>
      </c>
      <c r="E1203" s="15"/>
      <c r="F1203" s="21" t="str">
        <f aca="false">IF(D1203="","",IF(COUNTIF(Settings!$A$6:$A$13,D1203)&gt;0,"Income",IF(COUNTIF(Settings!$A$32:$A$34,D1203)&gt;0,"Saving","Spending")))</f>
        <v/>
      </c>
      <c r="G1203" s="15"/>
      <c r="H1203" s="22" t="str">
        <f aca="false">IF(B1203="","",IF(OR(I1203=0,INDEX(Settings!$F$6:$F$65,MAX(I1203,1))=""),"Uncategorised",INDEX(Settings!$F$6:$F$65,I1203)))</f>
        <v/>
      </c>
      <c r="I1203" s="22" t="str">
        <f aca="false">IF(B1203="","",SUMPRODUCT(MAX((Settings!$E$6:$E$65&lt;&gt;"")*ISNUMBER(SEARCH(Settings!$E$6:$E$65,B1203))*(ROW(Settings!$E$6:$E$65)-5))))</f>
        <v/>
      </c>
    </row>
    <row r="1204" customFormat="false" ht="15" hidden="false" customHeight="false" outlineLevel="0" collapsed="false">
      <c r="A1204" s="19"/>
      <c r="B1204" s="15"/>
      <c r="C1204" s="20"/>
      <c r="D1204" s="21" t="str">
        <f aca="false">IF(B1204="","",IF(E1204&lt;&gt;"",E1204,H1204))</f>
        <v/>
      </c>
      <c r="E1204" s="15"/>
      <c r="F1204" s="21" t="str">
        <f aca="false">IF(D1204="","",IF(COUNTIF(Settings!$A$6:$A$13,D1204)&gt;0,"Income",IF(COUNTIF(Settings!$A$32:$A$34,D1204)&gt;0,"Saving","Spending")))</f>
        <v/>
      </c>
      <c r="G1204" s="15"/>
      <c r="H1204" s="22" t="str">
        <f aca="false">IF(B1204="","",IF(OR(I1204=0,INDEX(Settings!$F$6:$F$65,MAX(I1204,1))=""),"Uncategorised",INDEX(Settings!$F$6:$F$65,I1204)))</f>
        <v/>
      </c>
      <c r="I1204" s="22" t="str">
        <f aca="false">IF(B1204="","",SUMPRODUCT(MAX((Settings!$E$6:$E$65&lt;&gt;"")*ISNUMBER(SEARCH(Settings!$E$6:$E$65,B1204))*(ROW(Settings!$E$6:$E$65)-5))))</f>
        <v/>
      </c>
    </row>
    <row r="1205" customFormat="false" ht="15" hidden="false" customHeight="false" outlineLevel="0" collapsed="false">
      <c r="A1205" s="19"/>
      <c r="B1205" s="15"/>
      <c r="C1205" s="20"/>
      <c r="D1205" s="21" t="str">
        <f aca="false">IF(B1205="","",IF(E1205&lt;&gt;"",E1205,H1205))</f>
        <v/>
      </c>
      <c r="E1205" s="15"/>
      <c r="F1205" s="21" t="str">
        <f aca="false">IF(D1205="","",IF(COUNTIF(Settings!$A$6:$A$13,D1205)&gt;0,"Income",IF(COUNTIF(Settings!$A$32:$A$34,D1205)&gt;0,"Saving","Spending")))</f>
        <v/>
      </c>
      <c r="G1205" s="15"/>
      <c r="H1205" s="22" t="str">
        <f aca="false">IF(B1205="","",IF(OR(I1205=0,INDEX(Settings!$F$6:$F$65,MAX(I1205,1))=""),"Uncategorised",INDEX(Settings!$F$6:$F$65,I1205)))</f>
        <v/>
      </c>
      <c r="I1205" s="22" t="str">
        <f aca="false">IF(B1205="","",SUMPRODUCT(MAX((Settings!$E$6:$E$65&lt;&gt;"")*ISNUMBER(SEARCH(Settings!$E$6:$E$65,B1205))*(ROW(Settings!$E$6:$E$65)-5))))</f>
        <v/>
      </c>
    </row>
    <row r="1206" customFormat="false" ht="15" hidden="false" customHeight="false" outlineLevel="0" collapsed="false">
      <c r="A1206" s="19"/>
      <c r="B1206" s="15"/>
      <c r="C1206" s="20"/>
      <c r="D1206" s="21" t="str">
        <f aca="false">IF(B1206="","",IF(E1206&lt;&gt;"",E1206,H1206))</f>
        <v/>
      </c>
      <c r="E1206" s="15"/>
      <c r="F1206" s="21" t="str">
        <f aca="false">IF(D1206="","",IF(COUNTIF(Settings!$A$6:$A$13,D1206)&gt;0,"Income",IF(COUNTIF(Settings!$A$32:$A$34,D1206)&gt;0,"Saving","Spending")))</f>
        <v/>
      </c>
      <c r="G1206" s="15"/>
      <c r="H1206" s="22" t="str">
        <f aca="false">IF(B1206="","",IF(OR(I1206=0,INDEX(Settings!$F$6:$F$65,MAX(I1206,1))=""),"Uncategorised",INDEX(Settings!$F$6:$F$65,I1206)))</f>
        <v/>
      </c>
      <c r="I1206" s="22" t="str">
        <f aca="false">IF(B1206="","",SUMPRODUCT(MAX((Settings!$E$6:$E$65&lt;&gt;"")*ISNUMBER(SEARCH(Settings!$E$6:$E$65,B1206))*(ROW(Settings!$E$6:$E$65)-5))))</f>
        <v/>
      </c>
    </row>
    <row r="1207" customFormat="false" ht="15" hidden="false" customHeight="false" outlineLevel="0" collapsed="false">
      <c r="A1207" s="19"/>
      <c r="B1207" s="15"/>
      <c r="C1207" s="20"/>
      <c r="D1207" s="21" t="str">
        <f aca="false">IF(B1207="","",IF(E1207&lt;&gt;"",E1207,H1207))</f>
        <v/>
      </c>
      <c r="E1207" s="15"/>
      <c r="F1207" s="21" t="str">
        <f aca="false">IF(D1207="","",IF(COUNTIF(Settings!$A$6:$A$13,D1207)&gt;0,"Income",IF(COUNTIF(Settings!$A$32:$A$34,D1207)&gt;0,"Saving","Spending")))</f>
        <v/>
      </c>
      <c r="G1207" s="15"/>
      <c r="H1207" s="22" t="str">
        <f aca="false">IF(B1207="","",IF(OR(I1207=0,INDEX(Settings!$F$6:$F$65,MAX(I1207,1))=""),"Uncategorised",INDEX(Settings!$F$6:$F$65,I1207)))</f>
        <v/>
      </c>
      <c r="I1207" s="22" t="str">
        <f aca="false">IF(B1207="","",SUMPRODUCT(MAX((Settings!$E$6:$E$65&lt;&gt;"")*ISNUMBER(SEARCH(Settings!$E$6:$E$65,B1207))*(ROW(Settings!$E$6:$E$65)-5))))</f>
        <v/>
      </c>
    </row>
    <row r="1208" customFormat="false" ht="15" hidden="false" customHeight="false" outlineLevel="0" collapsed="false">
      <c r="A1208" s="19"/>
      <c r="B1208" s="15"/>
      <c r="C1208" s="20"/>
      <c r="D1208" s="21" t="str">
        <f aca="false">IF(B1208="","",IF(E1208&lt;&gt;"",E1208,H1208))</f>
        <v/>
      </c>
      <c r="E1208" s="15"/>
      <c r="F1208" s="21" t="str">
        <f aca="false">IF(D1208="","",IF(COUNTIF(Settings!$A$6:$A$13,D1208)&gt;0,"Income",IF(COUNTIF(Settings!$A$32:$A$34,D1208)&gt;0,"Saving","Spending")))</f>
        <v/>
      </c>
      <c r="G1208" s="15"/>
      <c r="H1208" s="22" t="str">
        <f aca="false">IF(B1208="","",IF(OR(I1208=0,INDEX(Settings!$F$6:$F$65,MAX(I1208,1))=""),"Uncategorised",INDEX(Settings!$F$6:$F$65,I1208)))</f>
        <v/>
      </c>
      <c r="I1208" s="22" t="str">
        <f aca="false">IF(B1208="","",SUMPRODUCT(MAX((Settings!$E$6:$E$65&lt;&gt;"")*ISNUMBER(SEARCH(Settings!$E$6:$E$65,B1208))*(ROW(Settings!$E$6:$E$65)-5))))</f>
        <v/>
      </c>
    </row>
    <row r="1209" customFormat="false" ht="15" hidden="false" customHeight="false" outlineLevel="0" collapsed="false">
      <c r="A1209" s="19"/>
      <c r="B1209" s="15"/>
      <c r="C1209" s="20"/>
      <c r="D1209" s="21" t="str">
        <f aca="false">IF(B1209="","",IF(E1209&lt;&gt;"",E1209,H1209))</f>
        <v/>
      </c>
      <c r="E1209" s="15"/>
      <c r="F1209" s="21" t="str">
        <f aca="false">IF(D1209="","",IF(COUNTIF(Settings!$A$6:$A$13,D1209)&gt;0,"Income",IF(COUNTIF(Settings!$A$32:$A$34,D1209)&gt;0,"Saving","Spending")))</f>
        <v/>
      </c>
      <c r="G1209" s="15"/>
      <c r="H1209" s="22" t="str">
        <f aca="false">IF(B1209="","",IF(OR(I1209=0,INDEX(Settings!$F$6:$F$65,MAX(I1209,1))=""),"Uncategorised",INDEX(Settings!$F$6:$F$65,I1209)))</f>
        <v/>
      </c>
      <c r="I1209" s="22" t="str">
        <f aca="false">IF(B1209="","",SUMPRODUCT(MAX((Settings!$E$6:$E$65&lt;&gt;"")*ISNUMBER(SEARCH(Settings!$E$6:$E$65,B1209))*(ROW(Settings!$E$6:$E$65)-5))))</f>
        <v/>
      </c>
    </row>
    <row r="1210" customFormat="false" ht="15" hidden="false" customHeight="false" outlineLevel="0" collapsed="false">
      <c r="A1210" s="19"/>
      <c r="B1210" s="15"/>
      <c r="C1210" s="20"/>
      <c r="D1210" s="21" t="str">
        <f aca="false">IF(B1210="","",IF(E1210&lt;&gt;"",E1210,H1210))</f>
        <v/>
      </c>
      <c r="E1210" s="15"/>
      <c r="F1210" s="21" t="str">
        <f aca="false">IF(D1210="","",IF(COUNTIF(Settings!$A$6:$A$13,D1210)&gt;0,"Income",IF(COUNTIF(Settings!$A$32:$A$34,D1210)&gt;0,"Saving","Spending")))</f>
        <v/>
      </c>
      <c r="G1210" s="15"/>
      <c r="H1210" s="22" t="str">
        <f aca="false">IF(B1210="","",IF(OR(I1210=0,INDEX(Settings!$F$6:$F$65,MAX(I1210,1))=""),"Uncategorised",INDEX(Settings!$F$6:$F$65,I1210)))</f>
        <v/>
      </c>
      <c r="I1210" s="22" t="str">
        <f aca="false">IF(B1210="","",SUMPRODUCT(MAX((Settings!$E$6:$E$65&lt;&gt;"")*ISNUMBER(SEARCH(Settings!$E$6:$E$65,B1210))*(ROW(Settings!$E$6:$E$65)-5))))</f>
        <v/>
      </c>
    </row>
    <row r="1211" customFormat="false" ht="15" hidden="false" customHeight="false" outlineLevel="0" collapsed="false">
      <c r="A1211" s="19"/>
      <c r="B1211" s="15"/>
      <c r="C1211" s="20"/>
      <c r="D1211" s="21" t="str">
        <f aca="false">IF(B1211="","",IF(E1211&lt;&gt;"",E1211,H1211))</f>
        <v/>
      </c>
      <c r="E1211" s="15"/>
      <c r="F1211" s="21" t="str">
        <f aca="false">IF(D1211="","",IF(COUNTIF(Settings!$A$6:$A$13,D1211)&gt;0,"Income",IF(COUNTIF(Settings!$A$32:$A$34,D1211)&gt;0,"Saving","Spending")))</f>
        <v/>
      </c>
      <c r="G1211" s="15"/>
      <c r="H1211" s="22" t="str">
        <f aca="false">IF(B1211="","",IF(OR(I1211=0,INDEX(Settings!$F$6:$F$65,MAX(I1211,1))=""),"Uncategorised",INDEX(Settings!$F$6:$F$65,I1211)))</f>
        <v/>
      </c>
      <c r="I1211" s="22" t="str">
        <f aca="false">IF(B1211="","",SUMPRODUCT(MAX((Settings!$E$6:$E$65&lt;&gt;"")*ISNUMBER(SEARCH(Settings!$E$6:$E$65,B1211))*(ROW(Settings!$E$6:$E$65)-5))))</f>
        <v/>
      </c>
    </row>
    <row r="1212" customFormat="false" ht="15" hidden="false" customHeight="false" outlineLevel="0" collapsed="false">
      <c r="A1212" s="19"/>
      <c r="B1212" s="15"/>
      <c r="C1212" s="20"/>
      <c r="D1212" s="21" t="str">
        <f aca="false">IF(B1212="","",IF(E1212&lt;&gt;"",E1212,H1212))</f>
        <v/>
      </c>
      <c r="E1212" s="15"/>
      <c r="F1212" s="21" t="str">
        <f aca="false">IF(D1212="","",IF(COUNTIF(Settings!$A$6:$A$13,D1212)&gt;0,"Income",IF(COUNTIF(Settings!$A$32:$A$34,D1212)&gt;0,"Saving","Spending")))</f>
        <v/>
      </c>
      <c r="G1212" s="15"/>
      <c r="H1212" s="22" t="str">
        <f aca="false">IF(B1212="","",IF(OR(I1212=0,INDEX(Settings!$F$6:$F$65,MAX(I1212,1))=""),"Uncategorised",INDEX(Settings!$F$6:$F$65,I1212)))</f>
        <v/>
      </c>
      <c r="I1212" s="22" t="str">
        <f aca="false">IF(B1212="","",SUMPRODUCT(MAX((Settings!$E$6:$E$65&lt;&gt;"")*ISNUMBER(SEARCH(Settings!$E$6:$E$65,B1212))*(ROW(Settings!$E$6:$E$65)-5))))</f>
        <v/>
      </c>
    </row>
    <row r="1213" customFormat="false" ht="15" hidden="false" customHeight="false" outlineLevel="0" collapsed="false">
      <c r="A1213" s="19"/>
      <c r="B1213" s="15"/>
      <c r="C1213" s="20"/>
      <c r="D1213" s="21" t="str">
        <f aca="false">IF(B1213="","",IF(E1213&lt;&gt;"",E1213,H1213))</f>
        <v/>
      </c>
      <c r="E1213" s="15"/>
      <c r="F1213" s="21" t="str">
        <f aca="false">IF(D1213="","",IF(COUNTIF(Settings!$A$6:$A$13,D1213)&gt;0,"Income",IF(COUNTIF(Settings!$A$32:$A$34,D1213)&gt;0,"Saving","Spending")))</f>
        <v/>
      </c>
      <c r="G1213" s="15"/>
      <c r="H1213" s="22" t="str">
        <f aca="false">IF(B1213="","",IF(OR(I1213=0,INDEX(Settings!$F$6:$F$65,MAX(I1213,1))=""),"Uncategorised",INDEX(Settings!$F$6:$F$65,I1213)))</f>
        <v/>
      </c>
      <c r="I1213" s="22" t="str">
        <f aca="false">IF(B1213="","",SUMPRODUCT(MAX((Settings!$E$6:$E$65&lt;&gt;"")*ISNUMBER(SEARCH(Settings!$E$6:$E$65,B1213))*(ROW(Settings!$E$6:$E$65)-5))))</f>
        <v/>
      </c>
    </row>
    <row r="1214" customFormat="false" ht="15" hidden="false" customHeight="false" outlineLevel="0" collapsed="false">
      <c r="A1214" s="19"/>
      <c r="B1214" s="15"/>
      <c r="C1214" s="20"/>
      <c r="D1214" s="21" t="str">
        <f aca="false">IF(B1214="","",IF(E1214&lt;&gt;"",E1214,H1214))</f>
        <v/>
      </c>
      <c r="E1214" s="15"/>
      <c r="F1214" s="21" t="str">
        <f aca="false">IF(D1214="","",IF(COUNTIF(Settings!$A$6:$A$13,D1214)&gt;0,"Income",IF(COUNTIF(Settings!$A$32:$A$34,D1214)&gt;0,"Saving","Spending")))</f>
        <v/>
      </c>
      <c r="G1214" s="15"/>
      <c r="H1214" s="22" t="str">
        <f aca="false">IF(B1214="","",IF(OR(I1214=0,INDEX(Settings!$F$6:$F$65,MAX(I1214,1))=""),"Uncategorised",INDEX(Settings!$F$6:$F$65,I1214)))</f>
        <v/>
      </c>
      <c r="I1214" s="22" t="str">
        <f aca="false">IF(B1214="","",SUMPRODUCT(MAX((Settings!$E$6:$E$65&lt;&gt;"")*ISNUMBER(SEARCH(Settings!$E$6:$E$65,B1214))*(ROW(Settings!$E$6:$E$65)-5))))</f>
        <v/>
      </c>
    </row>
    <row r="1215" customFormat="false" ht="15" hidden="false" customHeight="false" outlineLevel="0" collapsed="false">
      <c r="A1215" s="19"/>
      <c r="B1215" s="15"/>
      <c r="C1215" s="20"/>
      <c r="D1215" s="21" t="str">
        <f aca="false">IF(B1215="","",IF(E1215&lt;&gt;"",E1215,H1215))</f>
        <v/>
      </c>
      <c r="E1215" s="15"/>
      <c r="F1215" s="21" t="str">
        <f aca="false">IF(D1215="","",IF(COUNTIF(Settings!$A$6:$A$13,D1215)&gt;0,"Income",IF(COUNTIF(Settings!$A$32:$A$34,D1215)&gt;0,"Saving","Spending")))</f>
        <v/>
      </c>
      <c r="G1215" s="15"/>
      <c r="H1215" s="22" t="str">
        <f aca="false">IF(B1215="","",IF(OR(I1215=0,INDEX(Settings!$F$6:$F$65,MAX(I1215,1))=""),"Uncategorised",INDEX(Settings!$F$6:$F$65,I1215)))</f>
        <v/>
      </c>
      <c r="I1215" s="22" t="str">
        <f aca="false">IF(B1215="","",SUMPRODUCT(MAX((Settings!$E$6:$E$65&lt;&gt;"")*ISNUMBER(SEARCH(Settings!$E$6:$E$65,B1215))*(ROW(Settings!$E$6:$E$65)-5))))</f>
        <v/>
      </c>
    </row>
    <row r="1216" customFormat="false" ht="15" hidden="false" customHeight="false" outlineLevel="0" collapsed="false">
      <c r="A1216" s="19"/>
      <c r="B1216" s="15"/>
      <c r="C1216" s="20"/>
      <c r="D1216" s="21" t="str">
        <f aca="false">IF(B1216="","",IF(E1216&lt;&gt;"",E1216,H1216))</f>
        <v/>
      </c>
      <c r="E1216" s="15"/>
      <c r="F1216" s="21" t="str">
        <f aca="false">IF(D1216="","",IF(COUNTIF(Settings!$A$6:$A$13,D1216)&gt;0,"Income",IF(COUNTIF(Settings!$A$32:$A$34,D1216)&gt;0,"Saving","Spending")))</f>
        <v/>
      </c>
      <c r="G1216" s="15"/>
      <c r="H1216" s="22" t="str">
        <f aca="false">IF(B1216="","",IF(OR(I1216=0,INDEX(Settings!$F$6:$F$65,MAX(I1216,1))=""),"Uncategorised",INDEX(Settings!$F$6:$F$65,I1216)))</f>
        <v/>
      </c>
      <c r="I1216" s="22" t="str">
        <f aca="false">IF(B1216="","",SUMPRODUCT(MAX((Settings!$E$6:$E$65&lt;&gt;"")*ISNUMBER(SEARCH(Settings!$E$6:$E$65,B1216))*(ROW(Settings!$E$6:$E$65)-5))))</f>
        <v/>
      </c>
    </row>
    <row r="1217" customFormat="false" ht="15" hidden="false" customHeight="false" outlineLevel="0" collapsed="false">
      <c r="A1217" s="19"/>
      <c r="B1217" s="15"/>
      <c r="C1217" s="20"/>
      <c r="D1217" s="21" t="str">
        <f aca="false">IF(B1217="","",IF(E1217&lt;&gt;"",E1217,H1217))</f>
        <v/>
      </c>
      <c r="E1217" s="15"/>
      <c r="F1217" s="21" t="str">
        <f aca="false">IF(D1217="","",IF(COUNTIF(Settings!$A$6:$A$13,D1217)&gt;0,"Income",IF(COUNTIF(Settings!$A$32:$A$34,D1217)&gt;0,"Saving","Spending")))</f>
        <v/>
      </c>
      <c r="G1217" s="15"/>
      <c r="H1217" s="22" t="str">
        <f aca="false">IF(B1217="","",IF(OR(I1217=0,INDEX(Settings!$F$6:$F$65,MAX(I1217,1))=""),"Uncategorised",INDEX(Settings!$F$6:$F$65,I1217)))</f>
        <v/>
      </c>
      <c r="I1217" s="22" t="str">
        <f aca="false">IF(B1217="","",SUMPRODUCT(MAX((Settings!$E$6:$E$65&lt;&gt;"")*ISNUMBER(SEARCH(Settings!$E$6:$E$65,B1217))*(ROW(Settings!$E$6:$E$65)-5))))</f>
        <v/>
      </c>
    </row>
    <row r="1218" customFormat="false" ht="15" hidden="false" customHeight="false" outlineLevel="0" collapsed="false">
      <c r="A1218" s="19"/>
      <c r="B1218" s="15"/>
      <c r="C1218" s="20"/>
      <c r="D1218" s="21" t="str">
        <f aca="false">IF(B1218="","",IF(E1218&lt;&gt;"",E1218,H1218))</f>
        <v/>
      </c>
      <c r="E1218" s="15"/>
      <c r="F1218" s="21" t="str">
        <f aca="false">IF(D1218="","",IF(COUNTIF(Settings!$A$6:$A$13,D1218)&gt;0,"Income",IF(COUNTIF(Settings!$A$32:$A$34,D1218)&gt;0,"Saving","Spending")))</f>
        <v/>
      </c>
      <c r="G1218" s="15"/>
      <c r="H1218" s="22" t="str">
        <f aca="false">IF(B1218="","",IF(OR(I1218=0,INDEX(Settings!$F$6:$F$65,MAX(I1218,1))=""),"Uncategorised",INDEX(Settings!$F$6:$F$65,I1218)))</f>
        <v/>
      </c>
      <c r="I1218" s="22" t="str">
        <f aca="false">IF(B1218="","",SUMPRODUCT(MAX((Settings!$E$6:$E$65&lt;&gt;"")*ISNUMBER(SEARCH(Settings!$E$6:$E$65,B1218))*(ROW(Settings!$E$6:$E$65)-5))))</f>
        <v/>
      </c>
    </row>
    <row r="1219" customFormat="false" ht="15" hidden="false" customHeight="false" outlineLevel="0" collapsed="false">
      <c r="A1219" s="19"/>
      <c r="B1219" s="15"/>
      <c r="C1219" s="20"/>
      <c r="D1219" s="21" t="str">
        <f aca="false">IF(B1219="","",IF(E1219&lt;&gt;"",E1219,H1219))</f>
        <v/>
      </c>
      <c r="E1219" s="15"/>
      <c r="F1219" s="21" t="str">
        <f aca="false">IF(D1219="","",IF(COUNTIF(Settings!$A$6:$A$13,D1219)&gt;0,"Income",IF(COUNTIF(Settings!$A$32:$A$34,D1219)&gt;0,"Saving","Spending")))</f>
        <v/>
      </c>
      <c r="G1219" s="15"/>
      <c r="H1219" s="22" t="str">
        <f aca="false">IF(B1219="","",IF(OR(I1219=0,INDEX(Settings!$F$6:$F$65,MAX(I1219,1))=""),"Uncategorised",INDEX(Settings!$F$6:$F$65,I1219)))</f>
        <v/>
      </c>
      <c r="I1219" s="22" t="str">
        <f aca="false">IF(B1219="","",SUMPRODUCT(MAX((Settings!$E$6:$E$65&lt;&gt;"")*ISNUMBER(SEARCH(Settings!$E$6:$E$65,B1219))*(ROW(Settings!$E$6:$E$65)-5))))</f>
        <v/>
      </c>
    </row>
    <row r="1220" customFormat="false" ht="15" hidden="false" customHeight="false" outlineLevel="0" collapsed="false">
      <c r="A1220" s="19"/>
      <c r="B1220" s="15"/>
      <c r="C1220" s="20"/>
      <c r="D1220" s="21" t="str">
        <f aca="false">IF(B1220="","",IF(E1220&lt;&gt;"",E1220,H1220))</f>
        <v/>
      </c>
      <c r="E1220" s="15"/>
      <c r="F1220" s="21" t="str">
        <f aca="false">IF(D1220="","",IF(COUNTIF(Settings!$A$6:$A$13,D1220)&gt;0,"Income",IF(COUNTIF(Settings!$A$32:$A$34,D1220)&gt;0,"Saving","Spending")))</f>
        <v/>
      </c>
      <c r="G1220" s="15"/>
      <c r="H1220" s="22" t="str">
        <f aca="false">IF(B1220="","",IF(OR(I1220=0,INDEX(Settings!$F$6:$F$65,MAX(I1220,1))=""),"Uncategorised",INDEX(Settings!$F$6:$F$65,I1220)))</f>
        <v/>
      </c>
      <c r="I1220" s="22" t="str">
        <f aca="false">IF(B1220="","",SUMPRODUCT(MAX((Settings!$E$6:$E$65&lt;&gt;"")*ISNUMBER(SEARCH(Settings!$E$6:$E$65,B1220))*(ROW(Settings!$E$6:$E$65)-5))))</f>
        <v/>
      </c>
    </row>
    <row r="1221" customFormat="false" ht="15" hidden="false" customHeight="false" outlineLevel="0" collapsed="false">
      <c r="A1221" s="19"/>
      <c r="B1221" s="15"/>
      <c r="C1221" s="20"/>
      <c r="D1221" s="21" t="str">
        <f aca="false">IF(B1221="","",IF(E1221&lt;&gt;"",E1221,H1221))</f>
        <v/>
      </c>
      <c r="E1221" s="15"/>
      <c r="F1221" s="21" t="str">
        <f aca="false">IF(D1221="","",IF(COUNTIF(Settings!$A$6:$A$13,D1221)&gt;0,"Income",IF(COUNTIF(Settings!$A$32:$A$34,D1221)&gt;0,"Saving","Spending")))</f>
        <v/>
      </c>
      <c r="G1221" s="15"/>
      <c r="H1221" s="22" t="str">
        <f aca="false">IF(B1221="","",IF(OR(I1221=0,INDEX(Settings!$F$6:$F$65,MAX(I1221,1))=""),"Uncategorised",INDEX(Settings!$F$6:$F$65,I1221)))</f>
        <v/>
      </c>
      <c r="I1221" s="22" t="str">
        <f aca="false">IF(B1221="","",SUMPRODUCT(MAX((Settings!$E$6:$E$65&lt;&gt;"")*ISNUMBER(SEARCH(Settings!$E$6:$E$65,B1221))*(ROW(Settings!$E$6:$E$65)-5))))</f>
        <v/>
      </c>
    </row>
    <row r="1222" customFormat="false" ht="15" hidden="false" customHeight="false" outlineLevel="0" collapsed="false">
      <c r="A1222" s="19"/>
      <c r="B1222" s="15"/>
      <c r="C1222" s="20"/>
      <c r="D1222" s="21" t="str">
        <f aca="false">IF(B1222="","",IF(E1222&lt;&gt;"",E1222,H1222))</f>
        <v/>
      </c>
      <c r="E1222" s="15"/>
      <c r="F1222" s="21" t="str">
        <f aca="false">IF(D1222="","",IF(COUNTIF(Settings!$A$6:$A$13,D1222)&gt;0,"Income",IF(COUNTIF(Settings!$A$32:$A$34,D1222)&gt;0,"Saving","Spending")))</f>
        <v/>
      </c>
      <c r="G1222" s="15"/>
      <c r="H1222" s="22" t="str">
        <f aca="false">IF(B1222="","",IF(OR(I1222=0,INDEX(Settings!$F$6:$F$65,MAX(I1222,1))=""),"Uncategorised",INDEX(Settings!$F$6:$F$65,I1222)))</f>
        <v/>
      </c>
      <c r="I1222" s="22" t="str">
        <f aca="false">IF(B1222="","",SUMPRODUCT(MAX((Settings!$E$6:$E$65&lt;&gt;"")*ISNUMBER(SEARCH(Settings!$E$6:$E$65,B1222))*(ROW(Settings!$E$6:$E$65)-5))))</f>
        <v/>
      </c>
    </row>
    <row r="1223" customFormat="false" ht="15" hidden="false" customHeight="false" outlineLevel="0" collapsed="false">
      <c r="A1223" s="19"/>
      <c r="B1223" s="15"/>
      <c r="C1223" s="20"/>
      <c r="D1223" s="21" t="str">
        <f aca="false">IF(B1223="","",IF(E1223&lt;&gt;"",E1223,H1223))</f>
        <v/>
      </c>
      <c r="E1223" s="15"/>
      <c r="F1223" s="21" t="str">
        <f aca="false">IF(D1223="","",IF(COUNTIF(Settings!$A$6:$A$13,D1223)&gt;0,"Income",IF(COUNTIF(Settings!$A$32:$A$34,D1223)&gt;0,"Saving","Spending")))</f>
        <v/>
      </c>
      <c r="G1223" s="15"/>
      <c r="H1223" s="22" t="str">
        <f aca="false">IF(B1223="","",IF(OR(I1223=0,INDEX(Settings!$F$6:$F$65,MAX(I1223,1))=""),"Uncategorised",INDEX(Settings!$F$6:$F$65,I1223)))</f>
        <v/>
      </c>
      <c r="I1223" s="22" t="str">
        <f aca="false">IF(B1223="","",SUMPRODUCT(MAX((Settings!$E$6:$E$65&lt;&gt;"")*ISNUMBER(SEARCH(Settings!$E$6:$E$65,B1223))*(ROW(Settings!$E$6:$E$65)-5))))</f>
        <v/>
      </c>
    </row>
    <row r="1224" customFormat="false" ht="15" hidden="false" customHeight="false" outlineLevel="0" collapsed="false">
      <c r="A1224" s="19"/>
      <c r="B1224" s="15"/>
      <c r="C1224" s="20"/>
      <c r="D1224" s="21" t="str">
        <f aca="false">IF(B1224="","",IF(E1224&lt;&gt;"",E1224,H1224))</f>
        <v/>
      </c>
      <c r="E1224" s="15"/>
      <c r="F1224" s="21" t="str">
        <f aca="false">IF(D1224="","",IF(COUNTIF(Settings!$A$6:$A$13,D1224)&gt;0,"Income",IF(COUNTIF(Settings!$A$32:$A$34,D1224)&gt;0,"Saving","Spending")))</f>
        <v/>
      </c>
      <c r="G1224" s="15"/>
      <c r="H1224" s="22" t="str">
        <f aca="false">IF(B1224="","",IF(OR(I1224=0,INDEX(Settings!$F$6:$F$65,MAX(I1224,1))=""),"Uncategorised",INDEX(Settings!$F$6:$F$65,I1224)))</f>
        <v/>
      </c>
      <c r="I1224" s="22" t="str">
        <f aca="false">IF(B1224="","",SUMPRODUCT(MAX((Settings!$E$6:$E$65&lt;&gt;"")*ISNUMBER(SEARCH(Settings!$E$6:$E$65,B1224))*(ROW(Settings!$E$6:$E$65)-5))))</f>
        <v/>
      </c>
    </row>
    <row r="1225" customFormat="false" ht="15" hidden="false" customHeight="false" outlineLevel="0" collapsed="false">
      <c r="A1225" s="19"/>
      <c r="B1225" s="15"/>
      <c r="C1225" s="20"/>
      <c r="D1225" s="21" t="str">
        <f aca="false">IF(B1225="","",IF(E1225&lt;&gt;"",E1225,H1225))</f>
        <v/>
      </c>
      <c r="E1225" s="15"/>
      <c r="F1225" s="21" t="str">
        <f aca="false">IF(D1225="","",IF(COUNTIF(Settings!$A$6:$A$13,D1225)&gt;0,"Income",IF(COUNTIF(Settings!$A$32:$A$34,D1225)&gt;0,"Saving","Spending")))</f>
        <v/>
      </c>
      <c r="G1225" s="15"/>
      <c r="H1225" s="22" t="str">
        <f aca="false">IF(B1225="","",IF(OR(I1225=0,INDEX(Settings!$F$6:$F$65,MAX(I1225,1))=""),"Uncategorised",INDEX(Settings!$F$6:$F$65,I1225)))</f>
        <v/>
      </c>
      <c r="I1225" s="22" t="str">
        <f aca="false">IF(B1225="","",SUMPRODUCT(MAX((Settings!$E$6:$E$65&lt;&gt;"")*ISNUMBER(SEARCH(Settings!$E$6:$E$65,B1225))*(ROW(Settings!$E$6:$E$65)-5))))</f>
        <v/>
      </c>
    </row>
    <row r="1226" customFormat="false" ht="15" hidden="false" customHeight="false" outlineLevel="0" collapsed="false">
      <c r="A1226" s="19"/>
      <c r="B1226" s="15"/>
      <c r="C1226" s="20"/>
      <c r="D1226" s="21" t="str">
        <f aca="false">IF(B1226="","",IF(E1226&lt;&gt;"",E1226,H1226))</f>
        <v/>
      </c>
      <c r="E1226" s="15"/>
      <c r="F1226" s="21" t="str">
        <f aca="false">IF(D1226="","",IF(COUNTIF(Settings!$A$6:$A$13,D1226)&gt;0,"Income",IF(COUNTIF(Settings!$A$32:$A$34,D1226)&gt;0,"Saving","Spending")))</f>
        <v/>
      </c>
      <c r="G1226" s="15"/>
      <c r="H1226" s="22" t="str">
        <f aca="false">IF(B1226="","",IF(OR(I1226=0,INDEX(Settings!$F$6:$F$65,MAX(I1226,1))=""),"Uncategorised",INDEX(Settings!$F$6:$F$65,I1226)))</f>
        <v/>
      </c>
      <c r="I1226" s="22" t="str">
        <f aca="false">IF(B1226="","",SUMPRODUCT(MAX((Settings!$E$6:$E$65&lt;&gt;"")*ISNUMBER(SEARCH(Settings!$E$6:$E$65,B1226))*(ROW(Settings!$E$6:$E$65)-5))))</f>
        <v/>
      </c>
    </row>
    <row r="1227" customFormat="false" ht="15" hidden="false" customHeight="false" outlineLevel="0" collapsed="false">
      <c r="A1227" s="19"/>
      <c r="B1227" s="15"/>
      <c r="C1227" s="20"/>
      <c r="D1227" s="21" t="str">
        <f aca="false">IF(B1227="","",IF(E1227&lt;&gt;"",E1227,H1227))</f>
        <v/>
      </c>
      <c r="E1227" s="15"/>
      <c r="F1227" s="21" t="str">
        <f aca="false">IF(D1227="","",IF(COUNTIF(Settings!$A$6:$A$13,D1227)&gt;0,"Income",IF(COUNTIF(Settings!$A$32:$A$34,D1227)&gt;0,"Saving","Spending")))</f>
        <v/>
      </c>
      <c r="G1227" s="15"/>
      <c r="H1227" s="22" t="str">
        <f aca="false">IF(B1227="","",IF(OR(I1227=0,INDEX(Settings!$F$6:$F$65,MAX(I1227,1))=""),"Uncategorised",INDEX(Settings!$F$6:$F$65,I1227)))</f>
        <v/>
      </c>
      <c r="I1227" s="22" t="str">
        <f aca="false">IF(B1227="","",SUMPRODUCT(MAX((Settings!$E$6:$E$65&lt;&gt;"")*ISNUMBER(SEARCH(Settings!$E$6:$E$65,B1227))*(ROW(Settings!$E$6:$E$65)-5))))</f>
        <v/>
      </c>
    </row>
    <row r="1228" customFormat="false" ht="15" hidden="false" customHeight="false" outlineLevel="0" collapsed="false">
      <c r="A1228" s="19"/>
      <c r="B1228" s="15"/>
      <c r="C1228" s="20"/>
      <c r="D1228" s="21" t="str">
        <f aca="false">IF(B1228="","",IF(E1228&lt;&gt;"",E1228,H1228))</f>
        <v/>
      </c>
      <c r="E1228" s="15"/>
      <c r="F1228" s="21" t="str">
        <f aca="false">IF(D1228="","",IF(COUNTIF(Settings!$A$6:$A$13,D1228)&gt;0,"Income",IF(COUNTIF(Settings!$A$32:$A$34,D1228)&gt;0,"Saving","Spending")))</f>
        <v/>
      </c>
      <c r="G1228" s="15"/>
      <c r="H1228" s="22" t="str">
        <f aca="false">IF(B1228="","",IF(OR(I1228=0,INDEX(Settings!$F$6:$F$65,MAX(I1228,1))=""),"Uncategorised",INDEX(Settings!$F$6:$F$65,I1228)))</f>
        <v/>
      </c>
      <c r="I1228" s="22" t="str">
        <f aca="false">IF(B1228="","",SUMPRODUCT(MAX((Settings!$E$6:$E$65&lt;&gt;"")*ISNUMBER(SEARCH(Settings!$E$6:$E$65,B1228))*(ROW(Settings!$E$6:$E$65)-5))))</f>
        <v/>
      </c>
    </row>
    <row r="1229" customFormat="false" ht="15" hidden="false" customHeight="false" outlineLevel="0" collapsed="false">
      <c r="A1229" s="19"/>
      <c r="B1229" s="15"/>
      <c r="C1229" s="20"/>
      <c r="D1229" s="21" t="str">
        <f aca="false">IF(B1229="","",IF(E1229&lt;&gt;"",E1229,H1229))</f>
        <v/>
      </c>
      <c r="E1229" s="15"/>
      <c r="F1229" s="21" t="str">
        <f aca="false">IF(D1229="","",IF(COUNTIF(Settings!$A$6:$A$13,D1229)&gt;0,"Income",IF(COUNTIF(Settings!$A$32:$A$34,D1229)&gt;0,"Saving","Spending")))</f>
        <v/>
      </c>
      <c r="G1229" s="15"/>
      <c r="H1229" s="22" t="str">
        <f aca="false">IF(B1229="","",IF(OR(I1229=0,INDEX(Settings!$F$6:$F$65,MAX(I1229,1))=""),"Uncategorised",INDEX(Settings!$F$6:$F$65,I1229)))</f>
        <v/>
      </c>
      <c r="I1229" s="22" t="str">
        <f aca="false">IF(B1229="","",SUMPRODUCT(MAX((Settings!$E$6:$E$65&lt;&gt;"")*ISNUMBER(SEARCH(Settings!$E$6:$E$65,B1229))*(ROW(Settings!$E$6:$E$65)-5))))</f>
        <v/>
      </c>
    </row>
    <row r="1230" customFormat="false" ht="15" hidden="false" customHeight="false" outlineLevel="0" collapsed="false">
      <c r="A1230" s="19"/>
      <c r="B1230" s="15"/>
      <c r="C1230" s="20"/>
      <c r="D1230" s="21" t="str">
        <f aca="false">IF(B1230="","",IF(E1230&lt;&gt;"",E1230,H1230))</f>
        <v/>
      </c>
      <c r="E1230" s="15"/>
      <c r="F1230" s="21" t="str">
        <f aca="false">IF(D1230="","",IF(COUNTIF(Settings!$A$6:$A$13,D1230)&gt;0,"Income",IF(COUNTIF(Settings!$A$32:$A$34,D1230)&gt;0,"Saving","Spending")))</f>
        <v/>
      </c>
      <c r="G1230" s="15"/>
      <c r="H1230" s="22" t="str">
        <f aca="false">IF(B1230="","",IF(OR(I1230=0,INDEX(Settings!$F$6:$F$65,MAX(I1230,1))=""),"Uncategorised",INDEX(Settings!$F$6:$F$65,I1230)))</f>
        <v/>
      </c>
      <c r="I1230" s="22" t="str">
        <f aca="false">IF(B1230="","",SUMPRODUCT(MAX((Settings!$E$6:$E$65&lt;&gt;"")*ISNUMBER(SEARCH(Settings!$E$6:$E$65,B1230))*(ROW(Settings!$E$6:$E$65)-5))))</f>
        <v/>
      </c>
    </row>
    <row r="1231" customFormat="false" ht="15" hidden="false" customHeight="false" outlineLevel="0" collapsed="false">
      <c r="A1231" s="19"/>
      <c r="B1231" s="15"/>
      <c r="C1231" s="20"/>
      <c r="D1231" s="21" t="str">
        <f aca="false">IF(B1231="","",IF(E1231&lt;&gt;"",E1231,H1231))</f>
        <v/>
      </c>
      <c r="E1231" s="15"/>
      <c r="F1231" s="21" t="str">
        <f aca="false">IF(D1231="","",IF(COUNTIF(Settings!$A$6:$A$13,D1231)&gt;0,"Income",IF(COUNTIF(Settings!$A$32:$A$34,D1231)&gt;0,"Saving","Spending")))</f>
        <v/>
      </c>
      <c r="G1231" s="15"/>
      <c r="H1231" s="22" t="str">
        <f aca="false">IF(B1231="","",IF(OR(I1231=0,INDEX(Settings!$F$6:$F$65,MAX(I1231,1))=""),"Uncategorised",INDEX(Settings!$F$6:$F$65,I1231)))</f>
        <v/>
      </c>
      <c r="I1231" s="22" t="str">
        <f aca="false">IF(B1231="","",SUMPRODUCT(MAX((Settings!$E$6:$E$65&lt;&gt;"")*ISNUMBER(SEARCH(Settings!$E$6:$E$65,B1231))*(ROW(Settings!$E$6:$E$65)-5))))</f>
        <v/>
      </c>
    </row>
    <row r="1232" customFormat="false" ht="15" hidden="false" customHeight="false" outlineLevel="0" collapsed="false">
      <c r="A1232" s="19"/>
      <c r="B1232" s="15"/>
      <c r="C1232" s="20"/>
      <c r="D1232" s="21" t="str">
        <f aca="false">IF(B1232="","",IF(E1232&lt;&gt;"",E1232,H1232))</f>
        <v/>
      </c>
      <c r="E1232" s="15"/>
      <c r="F1232" s="21" t="str">
        <f aca="false">IF(D1232="","",IF(COUNTIF(Settings!$A$6:$A$13,D1232)&gt;0,"Income",IF(COUNTIF(Settings!$A$32:$A$34,D1232)&gt;0,"Saving","Spending")))</f>
        <v/>
      </c>
      <c r="G1232" s="15"/>
      <c r="H1232" s="22" t="str">
        <f aca="false">IF(B1232="","",IF(OR(I1232=0,INDEX(Settings!$F$6:$F$65,MAX(I1232,1))=""),"Uncategorised",INDEX(Settings!$F$6:$F$65,I1232)))</f>
        <v/>
      </c>
      <c r="I1232" s="22" t="str">
        <f aca="false">IF(B1232="","",SUMPRODUCT(MAX((Settings!$E$6:$E$65&lt;&gt;"")*ISNUMBER(SEARCH(Settings!$E$6:$E$65,B1232))*(ROW(Settings!$E$6:$E$65)-5))))</f>
        <v/>
      </c>
    </row>
    <row r="1233" customFormat="false" ht="15" hidden="false" customHeight="false" outlineLevel="0" collapsed="false">
      <c r="A1233" s="19"/>
      <c r="B1233" s="15"/>
      <c r="C1233" s="20"/>
      <c r="D1233" s="21" t="str">
        <f aca="false">IF(B1233="","",IF(E1233&lt;&gt;"",E1233,H1233))</f>
        <v/>
      </c>
      <c r="E1233" s="15"/>
      <c r="F1233" s="21" t="str">
        <f aca="false">IF(D1233="","",IF(COUNTIF(Settings!$A$6:$A$13,D1233)&gt;0,"Income",IF(COUNTIF(Settings!$A$32:$A$34,D1233)&gt;0,"Saving","Spending")))</f>
        <v/>
      </c>
      <c r="G1233" s="15"/>
      <c r="H1233" s="22" t="str">
        <f aca="false">IF(B1233="","",IF(OR(I1233=0,INDEX(Settings!$F$6:$F$65,MAX(I1233,1))=""),"Uncategorised",INDEX(Settings!$F$6:$F$65,I1233)))</f>
        <v/>
      </c>
      <c r="I1233" s="22" t="str">
        <f aca="false">IF(B1233="","",SUMPRODUCT(MAX((Settings!$E$6:$E$65&lt;&gt;"")*ISNUMBER(SEARCH(Settings!$E$6:$E$65,B1233))*(ROW(Settings!$E$6:$E$65)-5))))</f>
        <v/>
      </c>
    </row>
    <row r="1234" customFormat="false" ht="15" hidden="false" customHeight="false" outlineLevel="0" collapsed="false">
      <c r="A1234" s="19"/>
      <c r="B1234" s="15"/>
      <c r="C1234" s="20"/>
      <c r="D1234" s="21" t="str">
        <f aca="false">IF(B1234="","",IF(E1234&lt;&gt;"",E1234,H1234))</f>
        <v/>
      </c>
      <c r="E1234" s="15"/>
      <c r="F1234" s="21" t="str">
        <f aca="false">IF(D1234="","",IF(COUNTIF(Settings!$A$6:$A$13,D1234)&gt;0,"Income",IF(COUNTIF(Settings!$A$32:$A$34,D1234)&gt;0,"Saving","Spending")))</f>
        <v/>
      </c>
      <c r="G1234" s="15"/>
      <c r="H1234" s="22" t="str">
        <f aca="false">IF(B1234="","",IF(OR(I1234=0,INDEX(Settings!$F$6:$F$65,MAX(I1234,1))=""),"Uncategorised",INDEX(Settings!$F$6:$F$65,I1234)))</f>
        <v/>
      </c>
      <c r="I1234" s="22" t="str">
        <f aca="false">IF(B1234="","",SUMPRODUCT(MAX((Settings!$E$6:$E$65&lt;&gt;"")*ISNUMBER(SEARCH(Settings!$E$6:$E$65,B1234))*(ROW(Settings!$E$6:$E$65)-5))))</f>
        <v/>
      </c>
    </row>
    <row r="1235" customFormat="false" ht="15" hidden="false" customHeight="false" outlineLevel="0" collapsed="false">
      <c r="A1235" s="19"/>
      <c r="B1235" s="15"/>
      <c r="C1235" s="20"/>
      <c r="D1235" s="21" t="str">
        <f aca="false">IF(B1235="","",IF(E1235&lt;&gt;"",E1235,H1235))</f>
        <v/>
      </c>
      <c r="E1235" s="15"/>
      <c r="F1235" s="21" t="str">
        <f aca="false">IF(D1235="","",IF(COUNTIF(Settings!$A$6:$A$13,D1235)&gt;0,"Income",IF(COUNTIF(Settings!$A$32:$A$34,D1235)&gt;0,"Saving","Spending")))</f>
        <v/>
      </c>
      <c r="G1235" s="15"/>
      <c r="H1235" s="22" t="str">
        <f aca="false">IF(B1235="","",IF(OR(I1235=0,INDEX(Settings!$F$6:$F$65,MAX(I1235,1))=""),"Uncategorised",INDEX(Settings!$F$6:$F$65,I1235)))</f>
        <v/>
      </c>
      <c r="I1235" s="22" t="str">
        <f aca="false">IF(B1235="","",SUMPRODUCT(MAX((Settings!$E$6:$E$65&lt;&gt;"")*ISNUMBER(SEARCH(Settings!$E$6:$E$65,B1235))*(ROW(Settings!$E$6:$E$65)-5))))</f>
        <v/>
      </c>
    </row>
    <row r="1236" customFormat="false" ht="15" hidden="false" customHeight="false" outlineLevel="0" collapsed="false">
      <c r="A1236" s="19"/>
      <c r="B1236" s="15"/>
      <c r="C1236" s="20"/>
      <c r="D1236" s="21" t="str">
        <f aca="false">IF(B1236="","",IF(E1236&lt;&gt;"",E1236,H1236))</f>
        <v/>
      </c>
      <c r="E1236" s="15"/>
      <c r="F1236" s="21" t="str">
        <f aca="false">IF(D1236="","",IF(COUNTIF(Settings!$A$6:$A$13,D1236)&gt;0,"Income",IF(COUNTIF(Settings!$A$32:$A$34,D1236)&gt;0,"Saving","Spending")))</f>
        <v/>
      </c>
      <c r="G1236" s="15"/>
      <c r="H1236" s="22" t="str">
        <f aca="false">IF(B1236="","",IF(OR(I1236=0,INDEX(Settings!$F$6:$F$65,MAX(I1236,1))=""),"Uncategorised",INDEX(Settings!$F$6:$F$65,I1236)))</f>
        <v/>
      </c>
      <c r="I1236" s="22" t="str">
        <f aca="false">IF(B1236="","",SUMPRODUCT(MAX((Settings!$E$6:$E$65&lt;&gt;"")*ISNUMBER(SEARCH(Settings!$E$6:$E$65,B1236))*(ROW(Settings!$E$6:$E$65)-5))))</f>
        <v/>
      </c>
    </row>
    <row r="1237" customFormat="false" ht="15" hidden="false" customHeight="false" outlineLevel="0" collapsed="false">
      <c r="A1237" s="19"/>
      <c r="B1237" s="15"/>
      <c r="C1237" s="20"/>
      <c r="D1237" s="21" t="str">
        <f aca="false">IF(B1237="","",IF(E1237&lt;&gt;"",E1237,H1237))</f>
        <v/>
      </c>
      <c r="E1237" s="15"/>
      <c r="F1237" s="21" t="str">
        <f aca="false">IF(D1237="","",IF(COUNTIF(Settings!$A$6:$A$13,D1237)&gt;0,"Income",IF(COUNTIF(Settings!$A$32:$A$34,D1237)&gt;0,"Saving","Spending")))</f>
        <v/>
      </c>
      <c r="G1237" s="15"/>
      <c r="H1237" s="22" t="str">
        <f aca="false">IF(B1237="","",IF(OR(I1237=0,INDEX(Settings!$F$6:$F$65,MAX(I1237,1))=""),"Uncategorised",INDEX(Settings!$F$6:$F$65,I1237)))</f>
        <v/>
      </c>
      <c r="I1237" s="22" t="str">
        <f aca="false">IF(B1237="","",SUMPRODUCT(MAX((Settings!$E$6:$E$65&lt;&gt;"")*ISNUMBER(SEARCH(Settings!$E$6:$E$65,B1237))*(ROW(Settings!$E$6:$E$65)-5))))</f>
        <v/>
      </c>
    </row>
    <row r="1238" customFormat="false" ht="15" hidden="false" customHeight="false" outlineLevel="0" collapsed="false">
      <c r="A1238" s="19"/>
      <c r="B1238" s="15"/>
      <c r="C1238" s="20"/>
      <c r="D1238" s="21" t="str">
        <f aca="false">IF(B1238="","",IF(E1238&lt;&gt;"",E1238,H1238))</f>
        <v/>
      </c>
      <c r="E1238" s="15"/>
      <c r="F1238" s="21" t="str">
        <f aca="false">IF(D1238="","",IF(COUNTIF(Settings!$A$6:$A$13,D1238)&gt;0,"Income",IF(COUNTIF(Settings!$A$32:$A$34,D1238)&gt;0,"Saving","Spending")))</f>
        <v/>
      </c>
      <c r="G1238" s="15"/>
      <c r="H1238" s="22" t="str">
        <f aca="false">IF(B1238="","",IF(OR(I1238=0,INDEX(Settings!$F$6:$F$65,MAX(I1238,1))=""),"Uncategorised",INDEX(Settings!$F$6:$F$65,I1238)))</f>
        <v/>
      </c>
      <c r="I1238" s="22" t="str">
        <f aca="false">IF(B1238="","",SUMPRODUCT(MAX((Settings!$E$6:$E$65&lt;&gt;"")*ISNUMBER(SEARCH(Settings!$E$6:$E$65,B1238))*(ROW(Settings!$E$6:$E$65)-5))))</f>
        <v/>
      </c>
    </row>
    <row r="1239" customFormat="false" ht="15" hidden="false" customHeight="false" outlineLevel="0" collapsed="false">
      <c r="A1239" s="19"/>
      <c r="B1239" s="15"/>
      <c r="C1239" s="20"/>
      <c r="D1239" s="21" t="str">
        <f aca="false">IF(B1239="","",IF(E1239&lt;&gt;"",E1239,H1239))</f>
        <v/>
      </c>
      <c r="E1239" s="15"/>
      <c r="F1239" s="21" t="str">
        <f aca="false">IF(D1239="","",IF(COUNTIF(Settings!$A$6:$A$13,D1239)&gt;0,"Income",IF(COUNTIF(Settings!$A$32:$A$34,D1239)&gt;0,"Saving","Spending")))</f>
        <v/>
      </c>
      <c r="G1239" s="15"/>
      <c r="H1239" s="22" t="str">
        <f aca="false">IF(B1239="","",IF(OR(I1239=0,INDEX(Settings!$F$6:$F$65,MAX(I1239,1))=""),"Uncategorised",INDEX(Settings!$F$6:$F$65,I1239)))</f>
        <v/>
      </c>
      <c r="I1239" s="22" t="str">
        <f aca="false">IF(B1239="","",SUMPRODUCT(MAX((Settings!$E$6:$E$65&lt;&gt;"")*ISNUMBER(SEARCH(Settings!$E$6:$E$65,B1239))*(ROW(Settings!$E$6:$E$65)-5))))</f>
        <v/>
      </c>
    </row>
    <row r="1240" customFormat="false" ht="15" hidden="false" customHeight="false" outlineLevel="0" collapsed="false">
      <c r="A1240" s="19"/>
      <c r="B1240" s="15"/>
      <c r="C1240" s="20"/>
      <c r="D1240" s="21" t="str">
        <f aca="false">IF(B1240="","",IF(E1240&lt;&gt;"",E1240,H1240))</f>
        <v/>
      </c>
      <c r="E1240" s="15"/>
      <c r="F1240" s="21" t="str">
        <f aca="false">IF(D1240="","",IF(COUNTIF(Settings!$A$6:$A$13,D1240)&gt;0,"Income",IF(COUNTIF(Settings!$A$32:$A$34,D1240)&gt;0,"Saving","Spending")))</f>
        <v/>
      </c>
      <c r="G1240" s="15"/>
      <c r="H1240" s="22" t="str">
        <f aca="false">IF(B1240="","",IF(OR(I1240=0,INDEX(Settings!$F$6:$F$65,MAX(I1240,1))=""),"Uncategorised",INDEX(Settings!$F$6:$F$65,I1240)))</f>
        <v/>
      </c>
      <c r="I1240" s="22" t="str">
        <f aca="false">IF(B1240="","",SUMPRODUCT(MAX((Settings!$E$6:$E$65&lt;&gt;"")*ISNUMBER(SEARCH(Settings!$E$6:$E$65,B1240))*(ROW(Settings!$E$6:$E$65)-5))))</f>
        <v/>
      </c>
    </row>
    <row r="1241" customFormat="false" ht="15" hidden="false" customHeight="false" outlineLevel="0" collapsed="false">
      <c r="A1241" s="19"/>
      <c r="B1241" s="15"/>
      <c r="C1241" s="20"/>
      <c r="D1241" s="21" t="str">
        <f aca="false">IF(B1241="","",IF(E1241&lt;&gt;"",E1241,H1241))</f>
        <v/>
      </c>
      <c r="E1241" s="15"/>
      <c r="F1241" s="21" t="str">
        <f aca="false">IF(D1241="","",IF(COUNTIF(Settings!$A$6:$A$13,D1241)&gt;0,"Income",IF(COUNTIF(Settings!$A$32:$A$34,D1241)&gt;0,"Saving","Spending")))</f>
        <v/>
      </c>
      <c r="G1241" s="15"/>
      <c r="H1241" s="22" t="str">
        <f aca="false">IF(B1241="","",IF(OR(I1241=0,INDEX(Settings!$F$6:$F$65,MAX(I1241,1))=""),"Uncategorised",INDEX(Settings!$F$6:$F$65,I1241)))</f>
        <v/>
      </c>
      <c r="I1241" s="22" t="str">
        <f aca="false">IF(B1241="","",SUMPRODUCT(MAX((Settings!$E$6:$E$65&lt;&gt;"")*ISNUMBER(SEARCH(Settings!$E$6:$E$65,B1241))*(ROW(Settings!$E$6:$E$65)-5))))</f>
        <v/>
      </c>
    </row>
    <row r="1242" customFormat="false" ht="15" hidden="false" customHeight="false" outlineLevel="0" collapsed="false">
      <c r="A1242" s="19"/>
      <c r="B1242" s="15"/>
      <c r="C1242" s="20"/>
      <c r="D1242" s="21" t="str">
        <f aca="false">IF(B1242="","",IF(E1242&lt;&gt;"",E1242,H1242))</f>
        <v/>
      </c>
      <c r="E1242" s="15"/>
      <c r="F1242" s="21" t="str">
        <f aca="false">IF(D1242="","",IF(COUNTIF(Settings!$A$6:$A$13,D1242)&gt;0,"Income",IF(COUNTIF(Settings!$A$32:$A$34,D1242)&gt;0,"Saving","Spending")))</f>
        <v/>
      </c>
      <c r="G1242" s="15"/>
      <c r="H1242" s="22" t="str">
        <f aca="false">IF(B1242="","",IF(OR(I1242=0,INDEX(Settings!$F$6:$F$65,MAX(I1242,1))=""),"Uncategorised",INDEX(Settings!$F$6:$F$65,I1242)))</f>
        <v/>
      </c>
      <c r="I1242" s="22" t="str">
        <f aca="false">IF(B1242="","",SUMPRODUCT(MAX((Settings!$E$6:$E$65&lt;&gt;"")*ISNUMBER(SEARCH(Settings!$E$6:$E$65,B1242))*(ROW(Settings!$E$6:$E$65)-5))))</f>
        <v/>
      </c>
    </row>
    <row r="1243" customFormat="false" ht="15" hidden="false" customHeight="false" outlineLevel="0" collapsed="false">
      <c r="A1243" s="19"/>
      <c r="B1243" s="15"/>
      <c r="C1243" s="20"/>
      <c r="D1243" s="21" t="str">
        <f aca="false">IF(B1243="","",IF(E1243&lt;&gt;"",E1243,H1243))</f>
        <v/>
      </c>
      <c r="E1243" s="15"/>
      <c r="F1243" s="21" t="str">
        <f aca="false">IF(D1243="","",IF(COUNTIF(Settings!$A$6:$A$13,D1243)&gt;0,"Income",IF(COUNTIF(Settings!$A$32:$A$34,D1243)&gt;0,"Saving","Spending")))</f>
        <v/>
      </c>
      <c r="G1243" s="15"/>
      <c r="H1243" s="22" t="str">
        <f aca="false">IF(B1243="","",IF(OR(I1243=0,INDEX(Settings!$F$6:$F$65,MAX(I1243,1))=""),"Uncategorised",INDEX(Settings!$F$6:$F$65,I1243)))</f>
        <v/>
      </c>
      <c r="I1243" s="22" t="str">
        <f aca="false">IF(B1243="","",SUMPRODUCT(MAX((Settings!$E$6:$E$65&lt;&gt;"")*ISNUMBER(SEARCH(Settings!$E$6:$E$65,B1243))*(ROW(Settings!$E$6:$E$65)-5))))</f>
        <v/>
      </c>
    </row>
    <row r="1244" customFormat="false" ht="15" hidden="false" customHeight="false" outlineLevel="0" collapsed="false">
      <c r="A1244" s="19"/>
      <c r="B1244" s="15"/>
      <c r="C1244" s="20"/>
      <c r="D1244" s="21" t="str">
        <f aca="false">IF(B1244="","",IF(E1244&lt;&gt;"",E1244,H1244))</f>
        <v/>
      </c>
      <c r="E1244" s="15"/>
      <c r="F1244" s="21" t="str">
        <f aca="false">IF(D1244="","",IF(COUNTIF(Settings!$A$6:$A$13,D1244)&gt;0,"Income",IF(COUNTIF(Settings!$A$32:$A$34,D1244)&gt;0,"Saving","Spending")))</f>
        <v/>
      </c>
      <c r="G1244" s="15"/>
      <c r="H1244" s="22" t="str">
        <f aca="false">IF(B1244="","",IF(OR(I1244=0,INDEX(Settings!$F$6:$F$65,MAX(I1244,1))=""),"Uncategorised",INDEX(Settings!$F$6:$F$65,I1244)))</f>
        <v/>
      </c>
      <c r="I1244" s="22" t="str">
        <f aca="false">IF(B1244="","",SUMPRODUCT(MAX((Settings!$E$6:$E$65&lt;&gt;"")*ISNUMBER(SEARCH(Settings!$E$6:$E$65,B1244))*(ROW(Settings!$E$6:$E$65)-5))))</f>
        <v/>
      </c>
    </row>
    <row r="1245" customFormat="false" ht="15" hidden="false" customHeight="false" outlineLevel="0" collapsed="false">
      <c r="A1245" s="19"/>
      <c r="B1245" s="15"/>
      <c r="C1245" s="20"/>
      <c r="D1245" s="21" t="str">
        <f aca="false">IF(B1245="","",IF(E1245&lt;&gt;"",E1245,H1245))</f>
        <v/>
      </c>
      <c r="E1245" s="15"/>
      <c r="F1245" s="21" t="str">
        <f aca="false">IF(D1245="","",IF(COUNTIF(Settings!$A$6:$A$13,D1245)&gt;0,"Income",IF(COUNTIF(Settings!$A$32:$A$34,D1245)&gt;0,"Saving","Spending")))</f>
        <v/>
      </c>
      <c r="G1245" s="15"/>
      <c r="H1245" s="22" t="str">
        <f aca="false">IF(B1245="","",IF(OR(I1245=0,INDEX(Settings!$F$6:$F$65,MAX(I1245,1))=""),"Uncategorised",INDEX(Settings!$F$6:$F$65,I1245)))</f>
        <v/>
      </c>
      <c r="I1245" s="22" t="str">
        <f aca="false">IF(B1245="","",SUMPRODUCT(MAX((Settings!$E$6:$E$65&lt;&gt;"")*ISNUMBER(SEARCH(Settings!$E$6:$E$65,B1245))*(ROW(Settings!$E$6:$E$65)-5))))</f>
        <v/>
      </c>
    </row>
    <row r="1246" customFormat="false" ht="15" hidden="false" customHeight="false" outlineLevel="0" collapsed="false">
      <c r="A1246" s="19"/>
      <c r="B1246" s="15"/>
      <c r="C1246" s="20"/>
      <c r="D1246" s="21" t="str">
        <f aca="false">IF(B1246="","",IF(E1246&lt;&gt;"",E1246,H1246))</f>
        <v/>
      </c>
      <c r="E1246" s="15"/>
      <c r="F1246" s="21" t="str">
        <f aca="false">IF(D1246="","",IF(COUNTIF(Settings!$A$6:$A$13,D1246)&gt;0,"Income",IF(COUNTIF(Settings!$A$32:$A$34,D1246)&gt;0,"Saving","Spending")))</f>
        <v/>
      </c>
      <c r="G1246" s="15"/>
      <c r="H1246" s="22" t="str">
        <f aca="false">IF(B1246="","",IF(OR(I1246=0,INDEX(Settings!$F$6:$F$65,MAX(I1246,1))=""),"Uncategorised",INDEX(Settings!$F$6:$F$65,I1246)))</f>
        <v/>
      </c>
      <c r="I1246" s="22" t="str">
        <f aca="false">IF(B1246="","",SUMPRODUCT(MAX((Settings!$E$6:$E$65&lt;&gt;"")*ISNUMBER(SEARCH(Settings!$E$6:$E$65,B1246))*(ROW(Settings!$E$6:$E$65)-5))))</f>
        <v/>
      </c>
    </row>
    <row r="1247" customFormat="false" ht="15" hidden="false" customHeight="false" outlineLevel="0" collapsed="false">
      <c r="A1247" s="19"/>
      <c r="B1247" s="15"/>
      <c r="C1247" s="20"/>
      <c r="D1247" s="21" t="str">
        <f aca="false">IF(B1247="","",IF(E1247&lt;&gt;"",E1247,H1247))</f>
        <v/>
      </c>
      <c r="E1247" s="15"/>
      <c r="F1247" s="21" t="str">
        <f aca="false">IF(D1247="","",IF(COUNTIF(Settings!$A$6:$A$13,D1247)&gt;0,"Income",IF(COUNTIF(Settings!$A$32:$A$34,D1247)&gt;0,"Saving","Spending")))</f>
        <v/>
      </c>
      <c r="G1247" s="15"/>
      <c r="H1247" s="22" t="str">
        <f aca="false">IF(B1247="","",IF(OR(I1247=0,INDEX(Settings!$F$6:$F$65,MAX(I1247,1))=""),"Uncategorised",INDEX(Settings!$F$6:$F$65,I1247)))</f>
        <v/>
      </c>
      <c r="I1247" s="22" t="str">
        <f aca="false">IF(B1247="","",SUMPRODUCT(MAX((Settings!$E$6:$E$65&lt;&gt;"")*ISNUMBER(SEARCH(Settings!$E$6:$E$65,B1247))*(ROW(Settings!$E$6:$E$65)-5))))</f>
        <v/>
      </c>
    </row>
    <row r="1248" customFormat="false" ht="15" hidden="false" customHeight="false" outlineLevel="0" collapsed="false">
      <c r="A1248" s="19"/>
      <c r="B1248" s="15"/>
      <c r="C1248" s="20"/>
      <c r="D1248" s="21" t="str">
        <f aca="false">IF(B1248="","",IF(E1248&lt;&gt;"",E1248,H1248))</f>
        <v/>
      </c>
      <c r="E1248" s="15"/>
      <c r="F1248" s="21" t="str">
        <f aca="false">IF(D1248="","",IF(COUNTIF(Settings!$A$6:$A$13,D1248)&gt;0,"Income",IF(COUNTIF(Settings!$A$32:$A$34,D1248)&gt;0,"Saving","Spending")))</f>
        <v/>
      </c>
      <c r="G1248" s="15"/>
      <c r="H1248" s="22" t="str">
        <f aca="false">IF(B1248="","",IF(OR(I1248=0,INDEX(Settings!$F$6:$F$65,MAX(I1248,1))=""),"Uncategorised",INDEX(Settings!$F$6:$F$65,I1248)))</f>
        <v/>
      </c>
      <c r="I1248" s="22" t="str">
        <f aca="false">IF(B1248="","",SUMPRODUCT(MAX((Settings!$E$6:$E$65&lt;&gt;"")*ISNUMBER(SEARCH(Settings!$E$6:$E$65,B1248))*(ROW(Settings!$E$6:$E$65)-5))))</f>
        <v/>
      </c>
    </row>
    <row r="1249" customFormat="false" ht="15" hidden="false" customHeight="false" outlineLevel="0" collapsed="false">
      <c r="A1249" s="19"/>
      <c r="B1249" s="15"/>
      <c r="C1249" s="20"/>
      <c r="D1249" s="21" t="str">
        <f aca="false">IF(B1249="","",IF(E1249&lt;&gt;"",E1249,H1249))</f>
        <v/>
      </c>
      <c r="E1249" s="15"/>
      <c r="F1249" s="21" t="str">
        <f aca="false">IF(D1249="","",IF(COUNTIF(Settings!$A$6:$A$13,D1249)&gt;0,"Income",IF(COUNTIF(Settings!$A$32:$A$34,D1249)&gt;0,"Saving","Spending")))</f>
        <v/>
      </c>
      <c r="G1249" s="15"/>
      <c r="H1249" s="22" t="str">
        <f aca="false">IF(B1249="","",IF(OR(I1249=0,INDEX(Settings!$F$6:$F$65,MAX(I1249,1))=""),"Uncategorised",INDEX(Settings!$F$6:$F$65,I1249)))</f>
        <v/>
      </c>
      <c r="I1249" s="22" t="str">
        <f aca="false">IF(B1249="","",SUMPRODUCT(MAX((Settings!$E$6:$E$65&lt;&gt;"")*ISNUMBER(SEARCH(Settings!$E$6:$E$65,B1249))*(ROW(Settings!$E$6:$E$65)-5))))</f>
        <v/>
      </c>
    </row>
    <row r="1250" customFormat="false" ht="15" hidden="false" customHeight="false" outlineLevel="0" collapsed="false">
      <c r="A1250" s="19"/>
      <c r="B1250" s="15"/>
      <c r="C1250" s="20"/>
      <c r="D1250" s="21" t="str">
        <f aca="false">IF(B1250="","",IF(E1250&lt;&gt;"",E1250,H1250))</f>
        <v/>
      </c>
      <c r="E1250" s="15"/>
      <c r="F1250" s="21" t="str">
        <f aca="false">IF(D1250="","",IF(COUNTIF(Settings!$A$6:$A$13,D1250)&gt;0,"Income",IF(COUNTIF(Settings!$A$32:$A$34,D1250)&gt;0,"Saving","Spending")))</f>
        <v/>
      </c>
      <c r="G1250" s="15"/>
      <c r="H1250" s="22" t="str">
        <f aca="false">IF(B1250="","",IF(OR(I1250=0,INDEX(Settings!$F$6:$F$65,MAX(I1250,1))=""),"Uncategorised",INDEX(Settings!$F$6:$F$65,I1250)))</f>
        <v/>
      </c>
      <c r="I1250" s="22" t="str">
        <f aca="false">IF(B1250="","",SUMPRODUCT(MAX((Settings!$E$6:$E$65&lt;&gt;"")*ISNUMBER(SEARCH(Settings!$E$6:$E$65,B1250))*(ROW(Settings!$E$6:$E$65)-5))))</f>
        <v/>
      </c>
    </row>
    <row r="1251" customFormat="false" ht="15" hidden="false" customHeight="false" outlineLevel="0" collapsed="false">
      <c r="A1251" s="19"/>
      <c r="B1251" s="15"/>
      <c r="C1251" s="20"/>
      <c r="D1251" s="21" t="str">
        <f aca="false">IF(B1251="","",IF(E1251&lt;&gt;"",E1251,H1251))</f>
        <v/>
      </c>
      <c r="E1251" s="15"/>
      <c r="F1251" s="21" t="str">
        <f aca="false">IF(D1251="","",IF(COUNTIF(Settings!$A$6:$A$13,D1251)&gt;0,"Income",IF(COUNTIF(Settings!$A$32:$A$34,D1251)&gt;0,"Saving","Spending")))</f>
        <v/>
      </c>
      <c r="G1251" s="15"/>
      <c r="H1251" s="22" t="str">
        <f aca="false">IF(B1251="","",IF(OR(I1251=0,INDEX(Settings!$F$6:$F$65,MAX(I1251,1))=""),"Uncategorised",INDEX(Settings!$F$6:$F$65,I1251)))</f>
        <v/>
      </c>
      <c r="I1251" s="22" t="str">
        <f aca="false">IF(B1251="","",SUMPRODUCT(MAX((Settings!$E$6:$E$65&lt;&gt;"")*ISNUMBER(SEARCH(Settings!$E$6:$E$65,B1251))*(ROW(Settings!$E$6:$E$65)-5))))</f>
        <v/>
      </c>
    </row>
    <row r="1252" customFormat="false" ht="15" hidden="false" customHeight="false" outlineLevel="0" collapsed="false">
      <c r="A1252" s="19"/>
      <c r="B1252" s="15"/>
      <c r="C1252" s="20"/>
      <c r="D1252" s="21" t="str">
        <f aca="false">IF(B1252="","",IF(E1252&lt;&gt;"",E1252,H1252))</f>
        <v/>
      </c>
      <c r="E1252" s="15"/>
      <c r="F1252" s="21" t="str">
        <f aca="false">IF(D1252="","",IF(COUNTIF(Settings!$A$6:$A$13,D1252)&gt;0,"Income",IF(COUNTIF(Settings!$A$32:$A$34,D1252)&gt;0,"Saving","Spending")))</f>
        <v/>
      </c>
      <c r="G1252" s="15"/>
      <c r="H1252" s="22" t="str">
        <f aca="false">IF(B1252="","",IF(OR(I1252=0,INDEX(Settings!$F$6:$F$65,MAX(I1252,1))=""),"Uncategorised",INDEX(Settings!$F$6:$F$65,I1252)))</f>
        <v/>
      </c>
      <c r="I1252" s="22" t="str">
        <f aca="false">IF(B1252="","",SUMPRODUCT(MAX((Settings!$E$6:$E$65&lt;&gt;"")*ISNUMBER(SEARCH(Settings!$E$6:$E$65,B1252))*(ROW(Settings!$E$6:$E$65)-5))))</f>
        <v/>
      </c>
    </row>
    <row r="1253" customFormat="false" ht="15" hidden="false" customHeight="false" outlineLevel="0" collapsed="false">
      <c r="A1253" s="19"/>
      <c r="B1253" s="15"/>
      <c r="C1253" s="20"/>
      <c r="D1253" s="21" t="str">
        <f aca="false">IF(B1253="","",IF(E1253&lt;&gt;"",E1253,H1253))</f>
        <v/>
      </c>
      <c r="E1253" s="15"/>
      <c r="F1253" s="21" t="str">
        <f aca="false">IF(D1253="","",IF(COUNTIF(Settings!$A$6:$A$13,D1253)&gt;0,"Income",IF(COUNTIF(Settings!$A$32:$A$34,D1253)&gt;0,"Saving","Spending")))</f>
        <v/>
      </c>
      <c r="G1253" s="15"/>
      <c r="H1253" s="22" t="str">
        <f aca="false">IF(B1253="","",IF(OR(I1253=0,INDEX(Settings!$F$6:$F$65,MAX(I1253,1))=""),"Uncategorised",INDEX(Settings!$F$6:$F$65,I1253)))</f>
        <v/>
      </c>
      <c r="I1253" s="22" t="str">
        <f aca="false">IF(B1253="","",SUMPRODUCT(MAX((Settings!$E$6:$E$65&lt;&gt;"")*ISNUMBER(SEARCH(Settings!$E$6:$E$65,B1253))*(ROW(Settings!$E$6:$E$65)-5))))</f>
        <v/>
      </c>
    </row>
    <row r="1254" customFormat="false" ht="15" hidden="false" customHeight="false" outlineLevel="0" collapsed="false">
      <c r="A1254" s="19"/>
      <c r="B1254" s="15"/>
      <c r="C1254" s="20"/>
      <c r="D1254" s="21" t="str">
        <f aca="false">IF(B1254="","",IF(E1254&lt;&gt;"",E1254,H1254))</f>
        <v/>
      </c>
      <c r="E1254" s="15"/>
      <c r="F1254" s="21" t="str">
        <f aca="false">IF(D1254="","",IF(COUNTIF(Settings!$A$6:$A$13,D1254)&gt;0,"Income",IF(COUNTIF(Settings!$A$32:$A$34,D1254)&gt;0,"Saving","Spending")))</f>
        <v/>
      </c>
      <c r="G1254" s="15"/>
      <c r="H1254" s="22" t="str">
        <f aca="false">IF(B1254="","",IF(OR(I1254=0,INDEX(Settings!$F$6:$F$65,MAX(I1254,1))=""),"Uncategorised",INDEX(Settings!$F$6:$F$65,I1254)))</f>
        <v/>
      </c>
      <c r="I1254" s="22" t="str">
        <f aca="false">IF(B1254="","",SUMPRODUCT(MAX((Settings!$E$6:$E$65&lt;&gt;"")*ISNUMBER(SEARCH(Settings!$E$6:$E$65,B1254))*(ROW(Settings!$E$6:$E$65)-5))))</f>
        <v/>
      </c>
    </row>
    <row r="1255" customFormat="false" ht="15" hidden="false" customHeight="false" outlineLevel="0" collapsed="false">
      <c r="A1255" s="19"/>
      <c r="B1255" s="15"/>
      <c r="C1255" s="20"/>
      <c r="D1255" s="21" t="str">
        <f aca="false">IF(B1255="","",IF(E1255&lt;&gt;"",E1255,H1255))</f>
        <v/>
      </c>
      <c r="E1255" s="15"/>
      <c r="F1255" s="21" t="str">
        <f aca="false">IF(D1255="","",IF(COUNTIF(Settings!$A$6:$A$13,D1255)&gt;0,"Income",IF(COUNTIF(Settings!$A$32:$A$34,D1255)&gt;0,"Saving","Spending")))</f>
        <v/>
      </c>
      <c r="G1255" s="15"/>
      <c r="H1255" s="22" t="str">
        <f aca="false">IF(B1255="","",IF(OR(I1255=0,INDEX(Settings!$F$6:$F$65,MAX(I1255,1))=""),"Uncategorised",INDEX(Settings!$F$6:$F$65,I1255)))</f>
        <v/>
      </c>
      <c r="I1255" s="22" t="str">
        <f aca="false">IF(B1255="","",SUMPRODUCT(MAX((Settings!$E$6:$E$65&lt;&gt;"")*ISNUMBER(SEARCH(Settings!$E$6:$E$65,B1255))*(ROW(Settings!$E$6:$E$65)-5))))</f>
        <v/>
      </c>
    </row>
    <row r="1256" customFormat="false" ht="15" hidden="false" customHeight="false" outlineLevel="0" collapsed="false">
      <c r="A1256" s="19"/>
      <c r="B1256" s="15"/>
      <c r="C1256" s="20"/>
      <c r="D1256" s="21" t="str">
        <f aca="false">IF(B1256="","",IF(E1256&lt;&gt;"",E1256,H1256))</f>
        <v/>
      </c>
      <c r="E1256" s="15"/>
      <c r="F1256" s="21" t="str">
        <f aca="false">IF(D1256="","",IF(COUNTIF(Settings!$A$6:$A$13,D1256)&gt;0,"Income",IF(COUNTIF(Settings!$A$32:$A$34,D1256)&gt;0,"Saving","Spending")))</f>
        <v/>
      </c>
      <c r="G1256" s="15"/>
      <c r="H1256" s="22" t="str">
        <f aca="false">IF(B1256="","",IF(OR(I1256=0,INDEX(Settings!$F$6:$F$65,MAX(I1256,1))=""),"Uncategorised",INDEX(Settings!$F$6:$F$65,I1256)))</f>
        <v/>
      </c>
      <c r="I1256" s="22" t="str">
        <f aca="false">IF(B1256="","",SUMPRODUCT(MAX((Settings!$E$6:$E$65&lt;&gt;"")*ISNUMBER(SEARCH(Settings!$E$6:$E$65,B1256))*(ROW(Settings!$E$6:$E$65)-5))))</f>
        <v/>
      </c>
    </row>
    <row r="1257" customFormat="false" ht="15" hidden="false" customHeight="false" outlineLevel="0" collapsed="false">
      <c r="A1257" s="19"/>
      <c r="B1257" s="15"/>
      <c r="C1257" s="20"/>
      <c r="D1257" s="21" t="str">
        <f aca="false">IF(B1257="","",IF(E1257&lt;&gt;"",E1257,H1257))</f>
        <v/>
      </c>
      <c r="E1257" s="15"/>
      <c r="F1257" s="21" t="str">
        <f aca="false">IF(D1257="","",IF(COUNTIF(Settings!$A$6:$A$13,D1257)&gt;0,"Income",IF(COUNTIF(Settings!$A$32:$A$34,D1257)&gt;0,"Saving","Spending")))</f>
        <v/>
      </c>
      <c r="G1257" s="15"/>
      <c r="H1257" s="22" t="str">
        <f aca="false">IF(B1257="","",IF(OR(I1257=0,INDEX(Settings!$F$6:$F$65,MAX(I1257,1))=""),"Uncategorised",INDEX(Settings!$F$6:$F$65,I1257)))</f>
        <v/>
      </c>
      <c r="I1257" s="22" t="str">
        <f aca="false">IF(B1257="","",SUMPRODUCT(MAX((Settings!$E$6:$E$65&lt;&gt;"")*ISNUMBER(SEARCH(Settings!$E$6:$E$65,B1257))*(ROW(Settings!$E$6:$E$65)-5))))</f>
        <v/>
      </c>
    </row>
    <row r="1258" customFormat="false" ht="15" hidden="false" customHeight="false" outlineLevel="0" collapsed="false">
      <c r="A1258" s="19"/>
      <c r="B1258" s="15"/>
      <c r="C1258" s="20"/>
      <c r="D1258" s="21" t="str">
        <f aca="false">IF(B1258="","",IF(E1258&lt;&gt;"",E1258,H1258))</f>
        <v/>
      </c>
      <c r="E1258" s="15"/>
      <c r="F1258" s="21" t="str">
        <f aca="false">IF(D1258="","",IF(COUNTIF(Settings!$A$6:$A$13,D1258)&gt;0,"Income",IF(COUNTIF(Settings!$A$32:$A$34,D1258)&gt;0,"Saving","Spending")))</f>
        <v/>
      </c>
      <c r="G1258" s="15"/>
      <c r="H1258" s="22" t="str">
        <f aca="false">IF(B1258="","",IF(OR(I1258=0,INDEX(Settings!$F$6:$F$65,MAX(I1258,1))=""),"Uncategorised",INDEX(Settings!$F$6:$F$65,I1258)))</f>
        <v/>
      </c>
      <c r="I1258" s="22" t="str">
        <f aca="false">IF(B1258="","",SUMPRODUCT(MAX((Settings!$E$6:$E$65&lt;&gt;"")*ISNUMBER(SEARCH(Settings!$E$6:$E$65,B1258))*(ROW(Settings!$E$6:$E$65)-5))))</f>
        <v/>
      </c>
    </row>
    <row r="1259" customFormat="false" ht="15" hidden="false" customHeight="false" outlineLevel="0" collapsed="false">
      <c r="A1259" s="19"/>
      <c r="B1259" s="15"/>
      <c r="C1259" s="20"/>
      <c r="D1259" s="21" t="str">
        <f aca="false">IF(B1259="","",IF(E1259&lt;&gt;"",E1259,H1259))</f>
        <v/>
      </c>
      <c r="E1259" s="15"/>
      <c r="F1259" s="21" t="str">
        <f aca="false">IF(D1259="","",IF(COUNTIF(Settings!$A$6:$A$13,D1259)&gt;0,"Income",IF(COUNTIF(Settings!$A$32:$A$34,D1259)&gt;0,"Saving","Spending")))</f>
        <v/>
      </c>
      <c r="G1259" s="15"/>
      <c r="H1259" s="22" t="str">
        <f aca="false">IF(B1259="","",IF(OR(I1259=0,INDEX(Settings!$F$6:$F$65,MAX(I1259,1))=""),"Uncategorised",INDEX(Settings!$F$6:$F$65,I1259)))</f>
        <v/>
      </c>
      <c r="I1259" s="22" t="str">
        <f aca="false">IF(B1259="","",SUMPRODUCT(MAX((Settings!$E$6:$E$65&lt;&gt;"")*ISNUMBER(SEARCH(Settings!$E$6:$E$65,B1259))*(ROW(Settings!$E$6:$E$65)-5))))</f>
        <v/>
      </c>
    </row>
    <row r="1260" customFormat="false" ht="15" hidden="false" customHeight="false" outlineLevel="0" collapsed="false">
      <c r="A1260" s="19"/>
      <c r="B1260" s="15"/>
      <c r="C1260" s="20"/>
      <c r="D1260" s="21" t="str">
        <f aca="false">IF(B1260="","",IF(E1260&lt;&gt;"",E1260,H1260))</f>
        <v/>
      </c>
      <c r="E1260" s="15"/>
      <c r="F1260" s="21" t="str">
        <f aca="false">IF(D1260="","",IF(COUNTIF(Settings!$A$6:$A$13,D1260)&gt;0,"Income",IF(COUNTIF(Settings!$A$32:$A$34,D1260)&gt;0,"Saving","Spending")))</f>
        <v/>
      </c>
      <c r="G1260" s="15"/>
      <c r="H1260" s="22" t="str">
        <f aca="false">IF(B1260="","",IF(OR(I1260=0,INDEX(Settings!$F$6:$F$65,MAX(I1260,1))=""),"Uncategorised",INDEX(Settings!$F$6:$F$65,I1260)))</f>
        <v/>
      </c>
      <c r="I1260" s="22" t="str">
        <f aca="false">IF(B1260="","",SUMPRODUCT(MAX((Settings!$E$6:$E$65&lt;&gt;"")*ISNUMBER(SEARCH(Settings!$E$6:$E$65,B1260))*(ROW(Settings!$E$6:$E$65)-5))))</f>
        <v/>
      </c>
    </row>
    <row r="1261" customFormat="false" ht="15" hidden="false" customHeight="false" outlineLevel="0" collapsed="false">
      <c r="A1261" s="19"/>
      <c r="B1261" s="15"/>
      <c r="C1261" s="20"/>
      <c r="D1261" s="21" t="str">
        <f aca="false">IF(B1261="","",IF(E1261&lt;&gt;"",E1261,H1261))</f>
        <v/>
      </c>
      <c r="E1261" s="15"/>
      <c r="F1261" s="21" t="str">
        <f aca="false">IF(D1261="","",IF(COUNTIF(Settings!$A$6:$A$13,D1261)&gt;0,"Income",IF(COUNTIF(Settings!$A$32:$A$34,D1261)&gt;0,"Saving","Spending")))</f>
        <v/>
      </c>
      <c r="G1261" s="15"/>
      <c r="H1261" s="22" t="str">
        <f aca="false">IF(B1261="","",IF(OR(I1261=0,INDEX(Settings!$F$6:$F$65,MAX(I1261,1))=""),"Uncategorised",INDEX(Settings!$F$6:$F$65,I1261)))</f>
        <v/>
      </c>
      <c r="I1261" s="22" t="str">
        <f aca="false">IF(B1261="","",SUMPRODUCT(MAX((Settings!$E$6:$E$65&lt;&gt;"")*ISNUMBER(SEARCH(Settings!$E$6:$E$65,B1261))*(ROW(Settings!$E$6:$E$65)-5))))</f>
        <v/>
      </c>
    </row>
    <row r="1262" customFormat="false" ht="15" hidden="false" customHeight="false" outlineLevel="0" collapsed="false">
      <c r="A1262" s="19"/>
      <c r="B1262" s="15"/>
      <c r="C1262" s="20"/>
      <c r="D1262" s="21" t="str">
        <f aca="false">IF(B1262="","",IF(E1262&lt;&gt;"",E1262,H1262))</f>
        <v/>
      </c>
      <c r="E1262" s="15"/>
      <c r="F1262" s="21" t="str">
        <f aca="false">IF(D1262="","",IF(COUNTIF(Settings!$A$6:$A$13,D1262)&gt;0,"Income",IF(COUNTIF(Settings!$A$32:$A$34,D1262)&gt;0,"Saving","Spending")))</f>
        <v/>
      </c>
      <c r="G1262" s="15"/>
      <c r="H1262" s="22" t="str">
        <f aca="false">IF(B1262="","",IF(OR(I1262=0,INDEX(Settings!$F$6:$F$65,MAX(I1262,1))=""),"Uncategorised",INDEX(Settings!$F$6:$F$65,I1262)))</f>
        <v/>
      </c>
      <c r="I1262" s="22" t="str">
        <f aca="false">IF(B1262="","",SUMPRODUCT(MAX((Settings!$E$6:$E$65&lt;&gt;"")*ISNUMBER(SEARCH(Settings!$E$6:$E$65,B1262))*(ROW(Settings!$E$6:$E$65)-5))))</f>
        <v/>
      </c>
    </row>
    <row r="1263" customFormat="false" ht="15" hidden="false" customHeight="false" outlineLevel="0" collapsed="false">
      <c r="A1263" s="19"/>
      <c r="B1263" s="15"/>
      <c r="C1263" s="20"/>
      <c r="D1263" s="21" t="str">
        <f aca="false">IF(B1263="","",IF(E1263&lt;&gt;"",E1263,H1263))</f>
        <v/>
      </c>
      <c r="E1263" s="15"/>
      <c r="F1263" s="21" t="str">
        <f aca="false">IF(D1263="","",IF(COUNTIF(Settings!$A$6:$A$13,D1263)&gt;0,"Income",IF(COUNTIF(Settings!$A$32:$A$34,D1263)&gt;0,"Saving","Spending")))</f>
        <v/>
      </c>
      <c r="G1263" s="15"/>
      <c r="H1263" s="22" t="str">
        <f aca="false">IF(B1263="","",IF(OR(I1263=0,INDEX(Settings!$F$6:$F$65,MAX(I1263,1))=""),"Uncategorised",INDEX(Settings!$F$6:$F$65,I1263)))</f>
        <v/>
      </c>
      <c r="I1263" s="22" t="str">
        <f aca="false">IF(B1263="","",SUMPRODUCT(MAX((Settings!$E$6:$E$65&lt;&gt;"")*ISNUMBER(SEARCH(Settings!$E$6:$E$65,B1263))*(ROW(Settings!$E$6:$E$65)-5))))</f>
        <v/>
      </c>
    </row>
    <row r="1264" customFormat="false" ht="15" hidden="false" customHeight="false" outlineLevel="0" collapsed="false">
      <c r="A1264" s="19"/>
      <c r="B1264" s="15"/>
      <c r="C1264" s="20"/>
      <c r="D1264" s="21" t="str">
        <f aca="false">IF(B1264="","",IF(E1264&lt;&gt;"",E1264,H1264))</f>
        <v/>
      </c>
      <c r="E1264" s="15"/>
      <c r="F1264" s="21" t="str">
        <f aca="false">IF(D1264="","",IF(COUNTIF(Settings!$A$6:$A$13,D1264)&gt;0,"Income",IF(COUNTIF(Settings!$A$32:$A$34,D1264)&gt;0,"Saving","Spending")))</f>
        <v/>
      </c>
      <c r="G1264" s="15"/>
      <c r="H1264" s="22" t="str">
        <f aca="false">IF(B1264="","",IF(OR(I1264=0,INDEX(Settings!$F$6:$F$65,MAX(I1264,1))=""),"Uncategorised",INDEX(Settings!$F$6:$F$65,I1264)))</f>
        <v/>
      </c>
      <c r="I1264" s="22" t="str">
        <f aca="false">IF(B1264="","",SUMPRODUCT(MAX((Settings!$E$6:$E$65&lt;&gt;"")*ISNUMBER(SEARCH(Settings!$E$6:$E$65,B1264))*(ROW(Settings!$E$6:$E$65)-5))))</f>
        <v/>
      </c>
    </row>
    <row r="1265" customFormat="false" ht="15" hidden="false" customHeight="false" outlineLevel="0" collapsed="false">
      <c r="A1265" s="19"/>
      <c r="B1265" s="15"/>
      <c r="C1265" s="20"/>
      <c r="D1265" s="21" t="str">
        <f aca="false">IF(B1265="","",IF(E1265&lt;&gt;"",E1265,H1265))</f>
        <v/>
      </c>
      <c r="E1265" s="15"/>
      <c r="F1265" s="21" t="str">
        <f aca="false">IF(D1265="","",IF(COUNTIF(Settings!$A$6:$A$13,D1265)&gt;0,"Income",IF(COUNTIF(Settings!$A$32:$A$34,D1265)&gt;0,"Saving","Spending")))</f>
        <v/>
      </c>
      <c r="G1265" s="15"/>
      <c r="H1265" s="22" t="str">
        <f aca="false">IF(B1265="","",IF(OR(I1265=0,INDEX(Settings!$F$6:$F$65,MAX(I1265,1))=""),"Uncategorised",INDEX(Settings!$F$6:$F$65,I1265)))</f>
        <v/>
      </c>
      <c r="I1265" s="22" t="str">
        <f aca="false">IF(B1265="","",SUMPRODUCT(MAX((Settings!$E$6:$E$65&lt;&gt;"")*ISNUMBER(SEARCH(Settings!$E$6:$E$65,B1265))*(ROW(Settings!$E$6:$E$65)-5))))</f>
        <v/>
      </c>
    </row>
    <row r="1266" customFormat="false" ht="15" hidden="false" customHeight="false" outlineLevel="0" collapsed="false">
      <c r="A1266" s="19"/>
      <c r="B1266" s="15"/>
      <c r="C1266" s="20"/>
      <c r="D1266" s="21" t="str">
        <f aca="false">IF(B1266="","",IF(E1266&lt;&gt;"",E1266,H1266))</f>
        <v/>
      </c>
      <c r="E1266" s="15"/>
      <c r="F1266" s="21" t="str">
        <f aca="false">IF(D1266="","",IF(COUNTIF(Settings!$A$6:$A$13,D1266)&gt;0,"Income",IF(COUNTIF(Settings!$A$32:$A$34,D1266)&gt;0,"Saving","Spending")))</f>
        <v/>
      </c>
      <c r="G1266" s="15"/>
      <c r="H1266" s="22" t="str">
        <f aca="false">IF(B1266="","",IF(OR(I1266=0,INDEX(Settings!$F$6:$F$65,MAX(I1266,1))=""),"Uncategorised",INDEX(Settings!$F$6:$F$65,I1266)))</f>
        <v/>
      </c>
      <c r="I1266" s="22" t="str">
        <f aca="false">IF(B1266="","",SUMPRODUCT(MAX((Settings!$E$6:$E$65&lt;&gt;"")*ISNUMBER(SEARCH(Settings!$E$6:$E$65,B1266))*(ROW(Settings!$E$6:$E$65)-5))))</f>
        <v/>
      </c>
    </row>
    <row r="1267" customFormat="false" ht="15" hidden="false" customHeight="false" outlineLevel="0" collapsed="false">
      <c r="A1267" s="19"/>
      <c r="B1267" s="15"/>
      <c r="C1267" s="20"/>
      <c r="D1267" s="21" t="str">
        <f aca="false">IF(B1267="","",IF(E1267&lt;&gt;"",E1267,H1267))</f>
        <v/>
      </c>
      <c r="E1267" s="15"/>
      <c r="F1267" s="21" t="str">
        <f aca="false">IF(D1267="","",IF(COUNTIF(Settings!$A$6:$A$13,D1267)&gt;0,"Income",IF(COUNTIF(Settings!$A$32:$A$34,D1267)&gt;0,"Saving","Spending")))</f>
        <v/>
      </c>
      <c r="G1267" s="15"/>
      <c r="H1267" s="22" t="str">
        <f aca="false">IF(B1267="","",IF(OR(I1267=0,INDEX(Settings!$F$6:$F$65,MAX(I1267,1))=""),"Uncategorised",INDEX(Settings!$F$6:$F$65,I1267)))</f>
        <v/>
      </c>
      <c r="I1267" s="22" t="str">
        <f aca="false">IF(B1267="","",SUMPRODUCT(MAX((Settings!$E$6:$E$65&lt;&gt;"")*ISNUMBER(SEARCH(Settings!$E$6:$E$65,B1267))*(ROW(Settings!$E$6:$E$65)-5))))</f>
        <v/>
      </c>
    </row>
    <row r="1268" customFormat="false" ht="15" hidden="false" customHeight="false" outlineLevel="0" collapsed="false">
      <c r="A1268" s="19"/>
      <c r="B1268" s="15"/>
      <c r="C1268" s="20"/>
      <c r="D1268" s="21" t="str">
        <f aca="false">IF(B1268="","",IF(E1268&lt;&gt;"",E1268,H1268))</f>
        <v/>
      </c>
      <c r="E1268" s="15"/>
      <c r="F1268" s="21" t="str">
        <f aca="false">IF(D1268="","",IF(COUNTIF(Settings!$A$6:$A$13,D1268)&gt;0,"Income",IF(COUNTIF(Settings!$A$32:$A$34,D1268)&gt;0,"Saving","Spending")))</f>
        <v/>
      </c>
      <c r="G1268" s="15"/>
      <c r="H1268" s="22" t="str">
        <f aca="false">IF(B1268="","",IF(OR(I1268=0,INDEX(Settings!$F$6:$F$65,MAX(I1268,1))=""),"Uncategorised",INDEX(Settings!$F$6:$F$65,I1268)))</f>
        <v/>
      </c>
      <c r="I1268" s="22" t="str">
        <f aca="false">IF(B1268="","",SUMPRODUCT(MAX((Settings!$E$6:$E$65&lt;&gt;"")*ISNUMBER(SEARCH(Settings!$E$6:$E$65,B1268))*(ROW(Settings!$E$6:$E$65)-5))))</f>
        <v/>
      </c>
    </row>
    <row r="1269" customFormat="false" ht="15" hidden="false" customHeight="false" outlineLevel="0" collapsed="false">
      <c r="A1269" s="19"/>
      <c r="B1269" s="15"/>
      <c r="C1269" s="20"/>
      <c r="D1269" s="21" t="str">
        <f aca="false">IF(B1269="","",IF(E1269&lt;&gt;"",E1269,H1269))</f>
        <v/>
      </c>
      <c r="E1269" s="15"/>
      <c r="F1269" s="21" t="str">
        <f aca="false">IF(D1269="","",IF(COUNTIF(Settings!$A$6:$A$13,D1269)&gt;0,"Income",IF(COUNTIF(Settings!$A$32:$A$34,D1269)&gt;0,"Saving","Spending")))</f>
        <v/>
      </c>
      <c r="G1269" s="15"/>
      <c r="H1269" s="22" t="str">
        <f aca="false">IF(B1269="","",IF(OR(I1269=0,INDEX(Settings!$F$6:$F$65,MAX(I1269,1))=""),"Uncategorised",INDEX(Settings!$F$6:$F$65,I1269)))</f>
        <v/>
      </c>
      <c r="I1269" s="22" t="str">
        <f aca="false">IF(B1269="","",SUMPRODUCT(MAX((Settings!$E$6:$E$65&lt;&gt;"")*ISNUMBER(SEARCH(Settings!$E$6:$E$65,B1269))*(ROW(Settings!$E$6:$E$65)-5))))</f>
        <v/>
      </c>
    </row>
    <row r="1270" customFormat="false" ht="15" hidden="false" customHeight="false" outlineLevel="0" collapsed="false">
      <c r="A1270" s="19"/>
      <c r="B1270" s="15"/>
      <c r="C1270" s="20"/>
      <c r="D1270" s="21" t="str">
        <f aca="false">IF(B1270="","",IF(E1270&lt;&gt;"",E1270,H1270))</f>
        <v/>
      </c>
      <c r="E1270" s="15"/>
      <c r="F1270" s="21" t="str">
        <f aca="false">IF(D1270="","",IF(COUNTIF(Settings!$A$6:$A$13,D1270)&gt;0,"Income",IF(COUNTIF(Settings!$A$32:$A$34,D1270)&gt;0,"Saving","Spending")))</f>
        <v/>
      </c>
      <c r="G1270" s="15"/>
      <c r="H1270" s="22" t="str">
        <f aca="false">IF(B1270="","",IF(OR(I1270=0,INDEX(Settings!$F$6:$F$65,MAX(I1270,1))=""),"Uncategorised",INDEX(Settings!$F$6:$F$65,I1270)))</f>
        <v/>
      </c>
      <c r="I1270" s="22" t="str">
        <f aca="false">IF(B1270="","",SUMPRODUCT(MAX((Settings!$E$6:$E$65&lt;&gt;"")*ISNUMBER(SEARCH(Settings!$E$6:$E$65,B1270))*(ROW(Settings!$E$6:$E$65)-5))))</f>
        <v/>
      </c>
    </row>
    <row r="1271" customFormat="false" ht="15" hidden="false" customHeight="false" outlineLevel="0" collapsed="false">
      <c r="A1271" s="19"/>
      <c r="B1271" s="15"/>
      <c r="C1271" s="20"/>
      <c r="D1271" s="21" t="str">
        <f aca="false">IF(B1271="","",IF(E1271&lt;&gt;"",E1271,H1271))</f>
        <v/>
      </c>
      <c r="E1271" s="15"/>
      <c r="F1271" s="21" t="str">
        <f aca="false">IF(D1271="","",IF(COUNTIF(Settings!$A$6:$A$13,D1271)&gt;0,"Income",IF(COUNTIF(Settings!$A$32:$A$34,D1271)&gt;0,"Saving","Spending")))</f>
        <v/>
      </c>
      <c r="G1271" s="15"/>
      <c r="H1271" s="22" t="str">
        <f aca="false">IF(B1271="","",IF(OR(I1271=0,INDEX(Settings!$F$6:$F$65,MAX(I1271,1))=""),"Uncategorised",INDEX(Settings!$F$6:$F$65,I1271)))</f>
        <v/>
      </c>
      <c r="I1271" s="22" t="str">
        <f aca="false">IF(B1271="","",SUMPRODUCT(MAX((Settings!$E$6:$E$65&lt;&gt;"")*ISNUMBER(SEARCH(Settings!$E$6:$E$65,B1271))*(ROW(Settings!$E$6:$E$65)-5))))</f>
        <v/>
      </c>
    </row>
    <row r="1272" customFormat="false" ht="15" hidden="false" customHeight="false" outlineLevel="0" collapsed="false">
      <c r="A1272" s="19"/>
      <c r="B1272" s="15"/>
      <c r="C1272" s="20"/>
      <c r="D1272" s="21" t="str">
        <f aca="false">IF(B1272="","",IF(E1272&lt;&gt;"",E1272,H1272))</f>
        <v/>
      </c>
      <c r="E1272" s="15"/>
      <c r="F1272" s="21" t="str">
        <f aca="false">IF(D1272="","",IF(COUNTIF(Settings!$A$6:$A$13,D1272)&gt;0,"Income",IF(COUNTIF(Settings!$A$32:$A$34,D1272)&gt;0,"Saving","Spending")))</f>
        <v/>
      </c>
      <c r="G1272" s="15"/>
      <c r="H1272" s="22" t="str">
        <f aca="false">IF(B1272="","",IF(OR(I1272=0,INDEX(Settings!$F$6:$F$65,MAX(I1272,1))=""),"Uncategorised",INDEX(Settings!$F$6:$F$65,I1272)))</f>
        <v/>
      </c>
      <c r="I1272" s="22" t="str">
        <f aca="false">IF(B1272="","",SUMPRODUCT(MAX((Settings!$E$6:$E$65&lt;&gt;"")*ISNUMBER(SEARCH(Settings!$E$6:$E$65,B1272))*(ROW(Settings!$E$6:$E$65)-5))))</f>
        <v/>
      </c>
    </row>
    <row r="1273" customFormat="false" ht="15" hidden="false" customHeight="false" outlineLevel="0" collapsed="false">
      <c r="A1273" s="19"/>
      <c r="B1273" s="15"/>
      <c r="C1273" s="20"/>
      <c r="D1273" s="21" t="str">
        <f aca="false">IF(B1273="","",IF(E1273&lt;&gt;"",E1273,H1273))</f>
        <v/>
      </c>
      <c r="E1273" s="15"/>
      <c r="F1273" s="21" t="str">
        <f aca="false">IF(D1273="","",IF(COUNTIF(Settings!$A$6:$A$13,D1273)&gt;0,"Income",IF(COUNTIF(Settings!$A$32:$A$34,D1273)&gt;0,"Saving","Spending")))</f>
        <v/>
      </c>
      <c r="G1273" s="15"/>
      <c r="H1273" s="22" t="str">
        <f aca="false">IF(B1273="","",IF(OR(I1273=0,INDEX(Settings!$F$6:$F$65,MAX(I1273,1))=""),"Uncategorised",INDEX(Settings!$F$6:$F$65,I1273)))</f>
        <v/>
      </c>
      <c r="I1273" s="22" t="str">
        <f aca="false">IF(B1273="","",SUMPRODUCT(MAX((Settings!$E$6:$E$65&lt;&gt;"")*ISNUMBER(SEARCH(Settings!$E$6:$E$65,B1273))*(ROW(Settings!$E$6:$E$65)-5))))</f>
        <v/>
      </c>
    </row>
    <row r="1274" customFormat="false" ht="15" hidden="false" customHeight="false" outlineLevel="0" collapsed="false">
      <c r="A1274" s="19"/>
      <c r="B1274" s="15"/>
      <c r="C1274" s="20"/>
      <c r="D1274" s="21" t="str">
        <f aca="false">IF(B1274="","",IF(E1274&lt;&gt;"",E1274,H1274))</f>
        <v/>
      </c>
      <c r="E1274" s="15"/>
      <c r="F1274" s="21" t="str">
        <f aca="false">IF(D1274="","",IF(COUNTIF(Settings!$A$6:$A$13,D1274)&gt;0,"Income",IF(COUNTIF(Settings!$A$32:$A$34,D1274)&gt;0,"Saving","Spending")))</f>
        <v/>
      </c>
      <c r="G1274" s="15"/>
      <c r="H1274" s="22" t="str">
        <f aca="false">IF(B1274="","",IF(OR(I1274=0,INDEX(Settings!$F$6:$F$65,MAX(I1274,1))=""),"Uncategorised",INDEX(Settings!$F$6:$F$65,I1274)))</f>
        <v/>
      </c>
      <c r="I1274" s="22" t="str">
        <f aca="false">IF(B1274="","",SUMPRODUCT(MAX((Settings!$E$6:$E$65&lt;&gt;"")*ISNUMBER(SEARCH(Settings!$E$6:$E$65,B1274))*(ROW(Settings!$E$6:$E$65)-5))))</f>
        <v/>
      </c>
    </row>
    <row r="1275" customFormat="false" ht="15" hidden="false" customHeight="false" outlineLevel="0" collapsed="false">
      <c r="A1275" s="19"/>
      <c r="B1275" s="15"/>
      <c r="C1275" s="20"/>
      <c r="D1275" s="21" t="str">
        <f aca="false">IF(B1275="","",IF(E1275&lt;&gt;"",E1275,H1275))</f>
        <v/>
      </c>
      <c r="E1275" s="15"/>
      <c r="F1275" s="21" t="str">
        <f aca="false">IF(D1275="","",IF(COUNTIF(Settings!$A$6:$A$13,D1275)&gt;0,"Income",IF(COUNTIF(Settings!$A$32:$A$34,D1275)&gt;0,"Saving","Spending")))</f>
        <v/>
      </c>
      <c r="G1275" s="15"/>
      <c r="H1275" s="22" t="str">
        <f aca="false">IF(B1275="","",IF(OR(I1275=0,INDEX(Settings!$F$6:$F$65,MAX(I1275,1))=""),"Uncategorised",INDEX(Settings!$F$6:$F$65,I1275)))</f>
        <v/>
      </c>
      <c r="I1275" s="22" t="str">
        <f aca="false">IF(B1275="","",SUMPRODUCT(MAX((Settings!$E$6:$E$65&lt;&gt;"")*ISNUMBER(SEARCH(Settings!$E$6:$E$65,B1275))*(ROW(Settings!$E$6:$E$65)-5))))</f>
        <v/>
      </c>
    </row>
    <row r="1276" customFormat="false" ht="15" hidden="false" customHeight="false" outlineLevel="0" collapsed="false">
      <c r="A1276" s="19"/>
      <c r="B1276" s="15"/>
      <c r="C1276" s="20"/>
      <c r="D1276" s="21" t="str">
        <f aca="false">IF(B1276="","",IF(E1276&lt;&gt;"",E1276,H1276))</f>
        <v/>
      </c>
      <c r="E1276" s="15"/>
      <c r="F1276" s="21" t="str">
        <f aca="false">IF(D1276="","",IF(COUNTIF(Settings!$A$6:$A$13,D1276)&gt;0,"Income",IF(COUNTIF(Settings!$A$32:$A$34,D1276)&gt;0,"Saving","Spending")))</f>
        <v/>
      </c>
      <c r="G1276" s="15"/>
      <c r="H1276" s="22" t="str">
        <f aca="false">IF(B1276="","",IF(OR(I1276=0,INDEX(Settings!$F$6:$F$65,MAX(I1276,1))=""),"Uncategorised",INDEX(Settings!$F$6:$F$65,I1276)))</f>
        <v/>
      </c>
      <c r="I1276" s="22" t="str">
        <f aca="false">IF(B1276="","",SUMPRODUCT(MAX((Settings!$E$6:$E$65&lt;&gt;"")*ISNUMBER(SEARCH(Settings!$E$6:$E$65,B1276))*(ROW(Settings!$E$6:$E$65)-5))))</f>
        <v/>
      </c>
    </row>
    <row r="1277" customFormat="false" ht="15" hidden="false" customHeight="false" outlineLevel="0" collapsed="false">
      <c r="A1277" s="19"/>
      <c r="B1277" s="15"/>
      <c r="C1277" s="20"/>
      <c r="D1277" s="21" t="str">
        <f aca="false">IF(B1277="","",IF(E1277&lt;&gt;"",E1277,H1277))</f>
        <v/>
      </c>
      <c r="E1277" s="15"/>
      <c r="F1277" s="21" t="str">
        <f aca="false">IF(D1277="","",IF(COUNTIF(Settings!$A$6:$A$13,D1277)&gt;0,"Income",IF(COUNTIF(Settings!$A$32:$A$34,D1277)&gt;0,"Saving","Spending")))</f>
        <v/>
      </c>
      <c r="G1277" s="15"/>
      <c r="H1277" s="22" t="str">
        <f aca="false">IF(B1277="","",IF(OR(I1277=0,INDEX(Settings!$F$6:$F$65,MAX(I1277,1))=""),"Uncategorised",INDEX(Settings!$F$6:$F$65,I1277)))</f>
        <v/>
      </c>
      <c r="I1277" s="22" t="str">
        <f aca="false">IF(B1277="","",SUMPRODUCT(MAX((Settings!$E$6:$E$65&lt;&gt;"")*ISNUMBER(SEARCH(Settings!$E$6:$E$65,B1277))*(ROW(Settings!$E$6:$E$65)-5))))</f>
        <v/>
      </c>
    </row>
    <row r="1278" customFormat="false" ht="15" hidden="false" customHeight="false" outlineLevel="0" collapsed="false">
      <c r="A1278" s="19"/>
      <c r="B1278" s="15"/>
      <c r="C1278" s="20"/>
      <c r="D1278" s="21" t="str">
        <f aca="false">IF(B1278="","",IF(E1278&lt;&gt;"",E1278,H1278))</f>
        <v/>
      </c>
      <c r="E1278" s="15"/>
      <c r="F1278" s="21" t="str">
        <f aca="false">IF(D1278="","",IF(COUNTIF(Settings!$A$6:$A$13,D1278)&gt;0,"Income",IF(COUNTIF(Settings!$A$32:$A$34,D1278)&gt;0,"Saving","Spending")))</f>
        <v/>
      </c>
      <c r="G1278" s="15"/>
      <c r="H1278" s="22" t="str">
        <f aca="false">IF(B1278="","",IF(OR(I1278=0,INDEX(Settings!$F$6:$F$65,MAX(I1278,1))=""),"Uncategorised",INDEX(Settings!$F$6:$F$65,I1278)))</f>
        <v/>
      </c>
      <c r="I1278" s="22" t="str">
        <f aca="false">IF(B1278="","",SUMPRODUCT(MAX((Settings!$E$6:$E$65&lt;&gt;"")*ISNUMBER(SEARCH(Settings!$E$6:$E$65,B1278))*(ROW(Settings!$E$6:$E$65)-5))))</f>
        <v/>
      </c>
    </row>
    <row r="1279" customFormat="false" ht="15" hidden="false" customHeight="false" outlineLevel="0" collapsed="false">
      <c r="A1279" s="19"/>
      <c r="B1279" s="15"/>
      <c r="C1279" s="20"/>
      <c r="D1279" s="21" t="str">
        <f aca="false">IF(B1279="","",IF(E1279&lt;&gt;"",E1279,H1279))</f>
        <v/>
      </c>
      <c r="E1279" s="15"/>
      <c r="F1279" s="21" t="str">
        <f aca="false">IF(D1279="","",IF(COUNTIF(Settings!$A$6:$A$13,D1279)&gt;0,"Income",IF(COUNTIF(Settings!$A$32:$A$34,D1279)&gt;0,"Saving","Spending")))</f>
        <v/>
      </c>
      <c r="G1279" s="15"/>
      <c r="H1279" s="22" t="str">
        <f aca="false">IF(B1279="","",IF(OR(I1279=0,INDEX(Settings!$F$6:$F$65,MAX(I1279,1))=""),"Uncategorised",INDEX(Settings!$F$6:$F$65,I1279)))</f>
        <v/>
      </c>
      <c r="I1279" s="22" t="str">
        <f aca="false">IF(B1279="","",SUMPRODUCT(MAX((Settings!$E$6:$E$65&lt;&gt;"")*ISNUMBER(SEARCH(Settings!$E$6:$E$65,B1279))*(ROW(Settings!$E$6:$E$65)-5))))</f>
        <v/>
      </c>
    </row>
    <row r="1280" customFormat="false" ht="15" hidden="false" customHeight="false" outlineLevel="0" collapsed="false">
      <c r="A1280" s="19"/>
      <c r="B1280" s="15"/>
      <c r="C1280" s="20"/>
      <c r="D1280" s="21" t="str">
        <f aca="false">IF(B1280="","",IF(E1280&lt;&gt;"",E1280,H1280))</f>
        <v/>
      </c>
      <c r="E1280" s="15"/>
      <c r="F1280" s="21" t="str">
        <f aca="false">IF(D1280="","",IF(COUNTIF(Settings!$A$6:$A$13,D1280)&gt;0,"Income",IF(COUNTIF(Settings!$A$32:$A$34,D1280)&gt;0,"Saving","Spending")))</f>
        <v/>
      </c>
      <c r="G1280" s="15"/>
      <c r="H1280" s="22" t="str">
        <f aca="false">IF(B1280="","",IF(OR(I1280=0,INDEX(Settings!$F$6:$F$65,MAX(I1280,1))=""),"Uncategorised",INDEX(Settings!$F$6:$F$65,I1280)))</f>
        <v/>
      </c>
      <c r="I1280" s="22" t="str">
        <f aca="false">IF(B1280="","",SUMPRODUCT(MAX((Settings!$E$6:$E$65&lt;&gt;"")*ISNUMBER(SEARCH(Settings!$E$6:$E$65,B1280))*(ROW(Settings!$E$6:$E$65)-5))))</f>
        <v/>
      </c>
    </row>
    <row r="1281" customFormat="false" ht="15" hidden="false" customHeight="false" outlineLevel="0" collapsed="false">
      <c r="A1281" s="19"/>
      <c r="B1281" s="15"/>
      <c r="C1281" s="20"/>
      <c r="D1281" s="21" t="str">
        <f aca="false">IF(B1281="","",IF(E1281&lt;&gt;"",E1281,H1281))</f>
        <v/>
      </c>
      <c r="E1281" s="15"/>
      <c r="F1281" s="21" t="str">
        <f aca="false">IF(D1281="","",IF(COUNTIF(Settings!$A$6:$A$13,D1281)&gt;0,"Income",IF(COUNTIF(Settings!$A$32:$A$34,D1281)&gt;0,"Saving","Spending")))</f>
        <v/>
      </c>
      <c r="G1281" s="15"/>
      <c r="H1281" s="22" t="str">
        <f aca="false">IF(B1281="","",IF(OR(I1281=0,INDEX(Settings!$F$6:$F$65,MAX(I1281,1))=""),"Uncategorised",INDEX(Settings!$F$6:$F$65,I1281)))</f>
        <v/>
      </c>
      <c r="I1281" s="22" t="str">
        <f aca="false">IF(B1281="","",SUMPRODUCT(MAX((Settings!$E$6:$E$65&lt;&gt;"")*ISNUMBER(SEARCH(Settings!$E$6:$E$65,B1281))*(ROW(Settings!$E$6:$E$65)-5))))</f>
        <v/>
      </c>
    </row>
    <row r="1282" customFormat="false" ht="15" hidden="false" customHeight="false" outlineLevel="0" collapsed="false">
      <c r="A1282" s="19"/>
      <c r="B1282" s="15"/>
      <c r="C1282" s="20"/>
      <c r="D1282" s="21" t="str">
        <f aca="false">IF(B1282="","",IF(E1282&lt;&gt;"",E1282,H1282))</f>
        <v/>
      </c>
      <c r="E1282" s="15"/>
      <c r="F1282" s="21" t="str">
        <f aca="false">IF(D1282="","",IF(COUNTIF(Settings!$A$6:$A$13,D1282)&gt;0,"Income",IF(COUNTIF(Settings!$A$32:$A$34,D1282)&gt;0,"Saving","Spending")))</f>
        <v/>
      </c>
      <c r="G1282" s="15"/>
      <c r="H1282" s="22" t="str">
        <f aca="false">IF(B1282="","",IF(OR(I1282=0,INDEX(Settings!$F$6:$F$65,MAX(I1282,1))=""),"Uncategorised",INDEX(Settings!$F$6:$F$65,I1282)))</f>
        <v/>
      </c>
      <c r="I1282" s="22" t="str">
        <f aca="false">IF(B1282="","",SUMPRODUCT(MAX((Settings!$E$6:$E$65&lt;&gt;"")*ISNUMBER(SEARCH(Settings!$E$6:$E$65,B1282))*(ROW(Settings!$E$6:$E$65)-5))))</f>
        <v/>
      </c>
    </row>
    <row r="1283" customFormat="false" ht="15" hidden="false" customHeight="false" outlineLevel="0" collapsed="false">
      <c r="A1283" s="19"/>
      <c r="B1283" s="15"/>
      <c r="C1283" s="20"/>
      <c r="D1283" s="21" t="str">
        <f aca="false">IF(B1283="","",IF(E1283&lt;&gt;"",E1283,H1283))</f>
        <v/>
      </c>
      <c r="E1283" s="15"/>
      <c r="F1283" s="21" t="str">
        <f aca="false">IF(D1283="","",IF(COUNTIF(Settings!$A$6:$A$13,D1283)&gt;0,"Income",IF(COUNTIF(Settings!$A$32:$A$34,D1283)&gt;0,"Saving","Spending")))</f>
        <v/>
      </c>
      <c r="G1283" s="15"/>
      <c r="H1283" s="22" t="str">
        <f aca="false">IF(B1283="","",IF(OR(I1283=0,INDEX(Settings!$F$6:$F$65,MAX(I1283,1))=""),"Uncategorised",INDEX(Settings!$F$6:$F$65,I1283)))</f>
        <v/>
      </c>
      <c r="I1283" s="22" t="str">
        <f aca="false">IF(B1283="","",SUMPRODUCT(MAX((Settings!$E$6:$E$65&lt;&gt;"")*ISNUMBER(SEARCH(Settings!$E$6:$E$65,B1283))*(ROW(Settings!$E$6:$E$65)-5))))</f>
        <v/>
      </c>
    </row>
    <row r="1284" customFormat="false" ht="15" hidden="false" customHeight="false" outlineLevel="0" collapsed="false">
      <c r="A1284" s="19"/>
      <c r="B1284" s="15"/>
      <c r="C1284" s="20"/>
      <c r="D1284" s="21" t="str">
        <f aca="false">IF(B1284="","",IF(E1284&lt;&gt;"",E1284,H1284))</f>
        <v/>
      </c>
      <c r="E1284" s="15"/>
      <c r="F1284" s="21" t="str">
        <f aca="false">IF(D1284="","",IF(COUNTIF(Settings!$A$6:$A$13,D1284)&gt;0,"Income",IF(COUNTIF(Settings!$A$32:$A$34,D1284)&gt;0,"Saving","Spending")))</f>
        <v/>
      </c>
      <c r="G1284" s="15"/>
      <c r="H1284" s="22" t="str">
        <f aca="false">IF(B1284="","",IF(OR(I1284=0,INDEX(Settings!$F$6:$F$65,MAX(I1284,1))=""),"Uncategorised",INDEX(Settings!$F$6:$F$65,I1284)))</f>
        <v/>
      </c>
      <c r="I1284" s="22" t="str">
        <f aca="false">IF(B1284="","",SUMPRODUCT(MAX((Settings!$E$6:$E$65&lt;&gt;"")*ISNUMBER(SEARCH(Settings!$E$6:$E$65,B1284))*(ROW(Settings!$E$6:$E$65)-5))))</f>
        <v/>
      </c>
    </row>
    <row r="1285" customFormat="false" ht="15" hidden="false" customHeight="false" outlineLevel="0" collapsed="false">
      <c r="A1285" s="19"/>
      <c r="B1285" s="15"/>
      <c r="C1285" s="20"/>
      <c r="D1285" s="21" t="str">
        <f aca="false">IF(B1285="","",IF(E1285&lt;&gt;"",E1285,H1285))</f>
        <v/>
      </c>
      <c r="E1285" s="15"/>
      <c r="F1285" s="21" t="str">
        <f aca="false">IF(D1285="","",IF(COUNTIF(Settings!$A$6:$A$13,D1285)&gt;0,"Income",IF(COUNTIF(Settings!$A$32:$A$34,D1285)&gt;0,"Saving","Spending")))</f>
        <v/>
      </c>
      <c r="G1285" s="15"/>
      <c r="H1285" s="22" t="str">
        <f aca="false">IF(B1285="","",IF(OR(I1285=0,INDEX(Settings!$F$6:$F$65,MAX(I1285,1))=""),"Uncategorised",INDEX(Settings!$F$6:$F$65,I1285)))</f>
        <v/>
      </c>
      <c r="I1285" s="22" t="str">
        <f aca="false">IF(B1285="","",SUMPRODUCT(MAX((Settings!$E$6:$E$65&lt;&gt;"")*ISNUMBER(SEARCH(Settings!$E$6:$E$65,B1285))*(ROW(Settings!$E$6:$E$65)-5))))</f>
        <v/>
      </c>
    </row>
    <row r="1286" customFormat="false" ht="15" hidden="false" customHeight="false" outlineLevel="0" collapsed="false">
      <c r="A1286" s="19"/>
      <c r="B1286" s="15"/>
      <c r="C1286" s="20"/>
      <c r="D1286" s="21" t="str">
        <f aca="false">IF(B1286="","",IF(E1286&lt;&gt;"",E1286,H1286))</f>
        <v/>
      </c>
      <c r="E1286" s="15"/>
      <c r="F1286" s="21" t="str">
        <f aca="false">IF(D1286="","",IF(COUNTIF(Settings!$A$6:$A$13,D1286)&gt;0,"Income",IF(COUNTIF(Settings!$A$32:$A$34,D1286)&gt;0,"Saving","Spending")))</f>
        <v/>
      </c>
      <c r="G1286" s="15"/>
      <c r="H1286" s="22" t="str">
        <f aca="false">IF(B1286="","",IF(OR(I1286=0,INDEX(Settings!$F$6:$F$65,MAX(I1286,1))=""),"Uncategorised",INDEX(Settings!$F$6:$F$65,I1286)))</f>
        <v/>
      </c>
      <c r="I1286" s="22" t="str">
        <f aca="false">IF(B1286="","",SUMPRODUCT(MAX((Settings!$E$6:$E$65&lt;&gt;"")*ISNUMBER(SEARCH(Settings!$E$6:$E$65,B1286))*(ROW(Settings!$E$6:$E$65)-5))))</f>
        <v/>
      </c>
    </row>
    <row r="1287" customFormat="false" ht="15" hidden="false" customHeight="false" outlineLevel="0" collapsed="false">
      <c r="A1287" s="19"/>
      <c r="B1287" s="15"/>
      <c r="C1287" s="20"/>
      <c r="D1287" s="21" t="str">
        <f aca="false">IF(B1287="","",IF(E1287&lt;&gt;"",E1287,H1287))</f>
        <v/>
      </c>
      <c r="E1287" s="15"/>
      <c r="F1287" s="21" t="str">
        <f aca="false">IF(D1287="","",IF(COUNTIF(Settings!$A$6:$A$13,D1287)&gt;0,"Income",IF(COUNTIF(Settings!$A$32:$A$34,D1287)&gt;0,"Saving","Spending")))</f>
        <v/>
      </c>
      <c r="G1287" s="15"/>
      <c r="H1287" s="22" t="str">
        <f aca="false">IF(B1287="","",IF(OR(I1287=0,INDEX(Settings!$F$6:$F$65,MAX(I1287,1))=""),"Uncategorised",INDEX(Settings!$F$6:$F$65,I1287)))</f>
        <v/>
      </c>
      <c r="I1287" s="22" t="str">
        <f aca="false">IF(B1287="","",SUMPRODUCT(MAX((Settings!$E$6:$E$65&lt;&gt;"")*ISNUMBER(SEARCH(Settings!$E$6:$E$65,B1287))*(ROW(Settings!$E$6:$E$65)-5))))</f>
        <v/>
      </c>
    </row>
    <row r="1288" customFormat="false" ht="15" hidden="false" customHeight="false" outlineLevel="0" collapsed="false">
      <c r="A1288" s="19"/>
      <c r="B1288" s="15"/>
      <c r="C1288" s="20"/>
      <c r="D1288" s="21" t="str">
        <f aca="false">IF(B1288="","",IF(E1288&lt;&gt;"",E1288,H1288))</f>
        <v/>
      </c>
      <c r="E1288" s="15"/>
      <c r="F1288" s="21" t="str">
        <f aca="false">IF(D1288="","",IF(COUNTIF(Settings!$A$6:$A$13,D1288)&gt;0,"Income",IF(COUNTIF(Settings!$A$32:$A$34,D1288)&gt;0,"Saving","Spending")))</f>
        <v/>
      </c>
      <c r="G1288" s="15"/>
      <c r="H1288" s="22" t="str">
        <f aca="false">IF(B1288="","",IF(OR(I1288=0,INDEX(Settings!$F$6:$F$65,MAX(I1288,1))=""),"Uncategorised",INDEX(Settings!$F$6:$F$65,I1288)))</f>
        <v/>
      </c>
      <c r="I1288" s="22" t="str">
        <f aca="false">IF(B1288="","",SUMPRODUCT(MAX((Settings!$E$6:$E$65&lt;&gt;"")*ISNUMBER(SEARCH(Settings!$E$6:$E$65,B1288))*(ROW(Settings!$E$6:$E$65)-5))))</f>
        <v/>
      </c>
    </row>
    <row r="1289" customFormat="false" ht="15" hidden="false" customHeight="false" outlineLevel="0" collapsed="false">
      <c r="A1289" s="19"/>
      <c r="B1289" s="15"/>
      <c r="C1289" s="20"/>
      <c r="D1289" s="21" t="str">
        <f aca="false">IF(B1289="","",IF(E1289&lt;&gt;"",E1289,H1289))</f>
        <v/>
      </c>
      <c r="E1289" s="15"/>
      <c r="F1289" s="21" t="str">
        <f aca="false">IF(D1289="","",IF(COUNTIF(Settings!$A$6:$A$13,D1289)&gt;0,"Income",IF(COUNTIF(Settings!$A$32:$A$34,D1289)&gt;0,"Saving","Spending")))</f>
        <v/>
      </c>
      <c r="G1289" s="15"/>
      <c r="H1289" s="22" t="str">
        <f aca="false">IF(B1289="","",IF(OR(I1289=0,INDEX(Settings!$F$6:$F$65,MAX(I1289,1))=""),"Uncategorised",INDEX(Settings!$F$6:$F$65,I1289)))</f>
        <v/>
      </c>
      <c r="I1289" s="22" t="str">
        <f aca="false">IF(B1289="","",SUMPRODUCT(MAX((Settings!$E$6:$E$65&lt;&gt;"")*ISNUMBER(SEARCH(Settings!$E$6:$E$65,B1289))*(ROW(Settings!$E$6:$E$65)-5))))</f>
        <v/>
      </c>
    </row>
    <row r="1290" customFormat="false" ht="15" hidden="false" customHeight="false" outlineLevel="0" collapsed="false">
      <c r="A1290" s="19"/>
      <c r="B1290" s="15"/>
      <c r="C1290" s="20"/>
      <c r="D1290" s="21" t="str">
        <f aca="false">IF(B1290="","",IF(E1290&lt;&gt;"",E1290,H1290))</f>
        <v/>
      </c>
      <c r="E1290" s="15"/>
      <c r="F1290" s="21" t="str">
        <f aca="false">IF(D1290="","",IF(COUNTIF(Settings!$A$6:$A$13,D1290)&gt;0,"Income",IF(COUNTIF(Settings!$A$32:$A$34,D1290)&gt;0,"Saving","Spending")))</f>
        <v/>
      </c>
      <c r="G1290" s="15"/>
      <c r="H1290" s="22" t="str">
        <f aca="false">IF(B1290="","",IF(OR(I1290=0,INDEX(Settings!$F$6:$F$65,MAX(I1290,1))=""),"Uncategorised",INDEX(Settings!$F$6:$F$65,I1290)))</f>
        <v/>
      </c>
      <c r="I1290" s="22" t="str">
        <f aca="false">IF(B1290="","",SUMPRODUCT(MAX((Settings!$E$6:$E$65&lt;&gt;"")*ISNUMBER(SEARCH(Settings!$E$6:$E$65,B1290))*(ROW(Settings!$E$6:$E$65)-5))))</f>
        <v/>
      </c>
    </row>
    <row r="1291" customFormat="false" ht="15" hidden="false" customHeight="false" outlineLevel="0" collapsed="false">
      <c r="A1291" s="19"/>
      <c r="B1291" s="15"/>
      <c r="C1291" s="20"/>
      <c r="D1291" s="21" t="str">
        <f aca="false">IF(B1291="","",IF(E1291&lt;&gt;"",E1291,H1291))</f>
        <v/>
      </c>
      <c r="E1291" s="15"/>
      <c r="F1291" s="21" t="str">
        <f aca="false">IF(D1291="","",IF(COUNTIF(Settings!$A$6:$A$13,D1291)&gt;0,"Income",IF(COUNTIF(Settings!$A$32:$A$34,D1291)&gt;0,"Saving","Spending")))</f>
        <v/>
      </c>
      <c r="G1291" s="15"/>
      <c r="H1291" s="22" t="str">
        <f aca="false">IF(B1291="","",IF(OR(I1291=0,INDEX(Settings!$F$6:$F$65,MAX(I1291,1))=""),"Uncategorised",INDEX(Settings!$F$6:$F$65,I1291)))</f>
        <v/>
      </c>
      <c r="I1291" s="22" t="str">
        <f aca="false">IF(B1291="","",SUMPRODUCT(MAX((Settings!$E$6:$E$65&lt;&gt;"")*ISNUMBER(SEARCH(Settings!$E$6:$E$65,B1291))*(ROW(Settings!$E$6:$E$65)-5))))</f>
        <v/>
      </c>
    </row>
    <row r="1292" customFormat="false" ht="15" hidden="false" customHeight="false" outlineLevel="0" collapsed="false">
      <c r="A1292" s="19"/>
      <c r="B1292" s="15"/>
      <c r="C1292" s="20"/>
      <c r="D1292" s="21" t="str">
        <f aca="false">IF(B1292="","",IF(E1292&lt;&gt;"",E1292,H1292))</f>
        <v/>
      </c>
      <c r="E1292" s="15"/>
      <c r="F1292" s="21" t="str">
        <f aca="false">IF(D1292="","",IF(COUNTIF(Settings!$A$6:$A$13,D1292)&gt;0,"Income",IF(COUNTIF(Settings!$A$32:$A$34,D1292)&gt;0,"Saving","Spending")))</f>
        <v/>
      </c>
      <c r="G1292" s="15"/>
      <c r="H1292" s="22" t="str">
        <f aca="false">IF(B1292="","",IF(OR(I1292=0,INDEX(Settings!$F$6:$F$65,MAX(I1292,1))=""),"Uncategorised",INDEX(Settings!$F$6:$F$65,I1292)))</f>
        <v/>
      </c>
      <c r="I1292" s="22" t="str">
        <f aca="false">IF(B1292="","",SUMPRODUCT(MAX((Settings!$E$6:$E$65&lt;&gt;"")*ISNUMBER(SEARCH(Settings!$E$6:$E$65,B1292))*(ROW(Settings!$E$6:$E$65)-5))))</f>
        <v/>
      </c>
    </row>
    <row r="1293" customFormat="false" ht="15" hidden="false" customHeight="false" outlineLevel="0" collapsed="false">
      <c r="A1293" s="19"/>
      <c r="B1293" s="15"/>
      <c r="C1293" s="20"/>
      <c r="D1293" s="21" t="str">
        <f aca="false">IF(B1293="","",IF(E1293&lt;&gt;"",E1293,H1293))</f>
        <v/>
      </c>
      <c r="E1293" s="15"/>
      <c r="F1293" s="21" t="str">
        <f aca="false">IF(D1293="","",IF(COUNTIF(Settings!$A$6:$A$13,D1293)&gt;0,"Income",IF(COUNTIF(Settings!$A$32:$A$34,D1293)&gt;0,"Saving","Spending")))</f>
        <v/>
      </c>
      <c r="G1293" s="15"/>
      <c r="H1293" s="22" t="str">
        <f aca="false">IF(B1293="","",IF(OR(I1293=0,INDEX(Settings!$F$6:$F$65,MAX(I1293,1))=""),"Uncategorised",INDEX(Settings!$F$6:$F$65,I1293)))</f>
        <v/>
      </c>
      <c r="I1293" s="22" t="str">
        <f aca="false">IF(B1293="","",SUMPRODUCT(MAX((Settings!$E$6:$E$65&lt;&gt;"")*ISNUMBER(SEARCH(Settings!$E$6:$E$65,B1293))*(ROW(Settings!$E$6:$E$65)-5))))</f>
        <v/>
      </c>
    </row>
    <row r="1294" customFormat="false" ht="15" hidden="false" customHeight="false" outlineLevel="0" collapsed="false">
      <c r="A1294" s="19"/>
      <c r="B1294" s="15"/>
      <c r="C1294" s="20"/>
      <c r="D1294" s="21" t="str">
        <f aca="false">IF(B1294="","",IF(E1294&lt;&gt;"",E1294,H1294))</f>
        <v/>
      </c>
      <c r="E1294" s="15"/>
      <c r="F1294" s="21" t="str">
        <f aca="false">IF(D1294="","",IF(COUNTIF(Settings!$A$6:$A$13,D1294)&gt;0,"Income",IF(COUNTIF(Settings!$A$32:$A$34,D1294)&gt;0,"Saving","Spending")))</f>
        <v/>
      </c>
      <c r="G1294" s="15"/>
      <c r="H1294" s="22" t="str">
        <f aca="false">IF(B1294="","",IF(OR(I1294=0,INDEX(Settings!$F$6:$F$65,MAX(I1294,1))=""),"Uncategorised",INDEX(Settings!$F$6:$F$65,I1294)))</f>
        <v/>
      </c>
      <c r="I1294" s="22" t="str">
        <f aca="false">IF(B1294="","",SUMPRODUCT(MAX((Settings!$E$6:$E$65&lt;&gt;"")*ISNUMBER(SEARCH(Settings!$E$6:$E$65,B1294))*(ROW(Settings!$E$6:$E$65)-5))))</f>
        <v/>
      </c>
    </row>
    <row r="1295" customFormat="false" ht="15" hidden="false" customHeight="false" outlineLevel="0" collapsed="false">
      <c r="A1295" s="19"/>
      <c r="B1295" s="15"/>
      <c r="C1295" s="20"/>
      <c r="D1295" s="21" t="str">
        <f aca="false">IF(B1295="","",IF(E1295&lt;&gt;"",E1295,H1295))</f>
        <v/>
      </c>
      <c r="E1295" s="15"/>
      <c r="F1295" s="21" t="str">
        <f aca="false">IF(D1295="","",IF(COUNTIF(Settings!$A$6:$A$13,D1295)&gt;0,"Income",IF(COUNTIF(Settings!$A$32:$A$34,D1295)&gt;0,"Saving","Spending")))</f>
        <v/>
      </c>
      <c r="G1295" s="15"/>
      <c r="H1295" s="22" t="str">
        <f aca="false">IF(B1295="","",IF(OR(I1295=0,INDEX(Settings!$F$6:$F$65,MAX(I1295,1))=""),"Uncategorised",INDEX(Settings!$F$6:$F$65,I1295)))</f>
        <v/>
      </c>
      <c r="I1295" s="22" t="str">
        <f aca="false">IF(B1295="","",SUMPRODUCT(MAX((Settings!$E$6:$E$65&lt;&gt;"")*ISNUMBER(SEARCH(Settings!$E$6:$E$65,B1295))*(ROW(Settings!$E$6:$E$65)-5))))</f>
        <v/>
      </c>
    </row>
    <row r="1296" customFormat="false" ht="15" hidden="false" customHeight="false" outlineLevel="0" collapsed="false">
      <c r="A1296" s="19"/>
      <c r="B1296" s="15"/>
      <c r="C1296" s="20"/>
      <c r="D1296" s="21" t="str">
        <f aca="false">IF(B1296="","",IF(E1296&lt;&gt;"",E1296,H1296))</f>
        <v/>
      </c>
      <c r="E1296" s="15"/>
      <c r="F1296" s="21" t="str">
        <f aca="false">IF(D1296="","",IF(COUNTIF(Settings!$A$6:$A$13,D1296)&gt;0,"Income",IF(COUNTIF(Settings!$A$32:$A$34,D1296)&gt;0,"Saving","Spending")))</f>
        <v/>
      </c>
      <c r="G1296" s="15"/>
      <c r="H1296" s="22" t="str">
        <f aca="false">IF(B1296="","",IF(OR(I1296=0,INDEX(Settings!$F$6:$F$65,MAX(I1296,1))=""),"Uncategorised",INDEX(Settings!$F$6:$F$65,I1296)))</f>
        <v/>
      </c>
      <c r="I1296" s="22" t="str">
        <f aca="false">IF(B1296="","",SUMPRODUCT(MAX((Settings!$E$6:$E$65&lt;&gt;"")*ISNUMBER(SEARCH(Settings!$E$6:$E$65,B1296))*(ROW(Settings!$E$6:$E$65)-5))))</f>
        <v/>
      </c>
    </row>
    <row r="1297" customFormat="false" ht="15" hidden="false" customHeight="false" outlineLevel="0" collapsed="false">
      <c r="A1297" s="19"/>
      <c r="B1297" s="15"/>
      <c r="C1297" s="20"/>
      <c r="D1297" s="21" t="str">
        <f aca="false">IF(B1297="","",IF(E1297&lt;&gt;"",E1297,H1297))</f>
        <v/>
      </c>
      <c r="E1297" s="15"/>
      <c r="F1297" s="21" t="str">
        <f aca="false">IF(D1297="","",IF(COUNTIF(Settings!$A$6:$A$13,D1297)&gt;0,"Income",IF(COUNTIF(Settings!$A$32:$A$34,D1297)&gt;0,"Saving","Spending")))</f>
        <v/>
      </c>
      <c r="G1297" s="15"/>
      <c r="H1297" s="22" t="str">
        <f aca="false">IF(B1297="","",IF(OR(I1297=0,INDEX(Settings!$F$6:$F$65,MAX(I1297,1))=""),"Uncategorised",INDEX(Settings!$F$6:$F$65,I1297)))</f>
        <v/>
      </c>
      <c r="I1297" s="22" t="str">
        <f aca="false">IF(B1297="","",SUMPRODUCT(MAX((Settings!$E$6:$E$65&lt;&gt;"")*ISNUMBER(SEARCH(Settings!$E$6:$E$65,B1297))*(ROW(Settings!$E$6:$E$65)-5))))</f>
        <v/>
      </c>
    </row>
    <row r="1298" customFormat="false" ht="15" hidden="false" customHeight="false" outlineLevel="0" collapsed="false">
      <c r="A1298" s="19"/>
      <c r="B1298" s="15"/>
      <c r="C1298" s="20"/>
      <c r="D1298" s="21" t="str">
        <f aca="false">IF(B1298="","",IF(E1298&lt;&gt;"",E1298,H1298))</f>
        <v/>
      </c>
      <c r="E1298" s="15"/>
      <c r="F1298" s="21" t="str">
        <f aca="false">IF(D1298="","",IF(COUNTIF(Settings!$A$6:$A$13,D1298)&gt;0,"Income",IF(COUNTIF(Settings!$A$32:$A$34,D1298)&gt;0,"Saving","Spending")))</f>
        <v/>
      </c>
      <c r="G1298" s="15"/>
      <c r="H1298" s="22" t="str">
        <f aca="false">IF(B1298="","",IF(OR(I1298=0,INDEX(Settings!$F$6:$F$65,MAX(I1298,1))=""),"Uncategorised",INDEX(Settings!$F$6:$F$65,I1298)))</f>
        <v/>
      </c>
      <c r="I1298" s="22" t="str">
        <f aca="false">IF(B1298="","",SUMPRODUCT(MAX((Settings!$E$6:$E$65&lt;&gt;"")*ISNUMBER(SEARCH(Settings!$E$6:$E$65,B1298))*(ROW(Settings!$E$6:$E$65)-5))))</f>
        <v/>
      </c>
    </row>
    <row r="1299" customFormat="false" ht="15" hidden="false" customHeight="false" outlineLevel="0" collapsed="false">
      <c r="A1299" s="19"/>
      <c r="B1299" s="15"/>
      <c r="C1299" s="20"/>
      <c r="D1299" s="21" t="str">
        <f aca="false">IF(B1299="","",IF(E1299&lt;&gt;"",E1299,H1299))</f>
        <v/>
      </c>
      <c r="E1299" s="15"/>
      <c r="F1299" s="21" t="str">
        <f aca="false">IF(D1299="","",IF(COUNTIF(Settings!$A$6:$A$13,D1299)&gt;0,"Income",IF(COUNTIF(Settings!$A$32:$A$34,D1299)&gt;0,"Saving","Spending")))</f>
        <v/>
      </c>
      <c r="G1299" s="15"/>
      <c r="H1299" s="22" t="str">
        <f aca="false">IF(B1299="","",IF(OR(I1299=0,INDEX(Settings!$F$6:$F$65,MAX(I1299,1))=""),"Uncategorised",INDEX(Settings!$F$6:$F$65,I1299)))</f>
        <v/>
      </c>
      <c r="I1299" s="22" t="str">
        <f aca="false">IF(B1299="","",SUMPRODUCT(MAX((Settings!$E$6:$E$65&lt;&gt;"")*ISNUMBER(SEARCH(Settings!$E$6:$E$65,B1299))*(ROW(Settings!$E$6:$E$65)-5))))</f>
        <v/>
      </c>
    </row>
    <row r="1300" customFormat="false" ht="15" hidden="false" customHeight="false" outlineLevel="0" collapsed="false">
      <c r="A1300" s="19"/>
      <c r="B1300" s="15"/>
      <c r="C1300" s="20"/>
      <c r="D1300" s="21" t="str">
        <f aca="false">IF(B1300="","",IF(E1300&lt;&gt;"",E1300,H1300))</f>
        <v/>
      </c>
      <c r="E1300" s="15"/>
      <c r="F1300" s="21" t="str">
        <f aca="false">IF(D1300="","",IF(COUNTIF(Settings!$A$6:$A$13,D1300)&gt;0,"Income",IF(COUNTIF(Settings!$A$32:$A$34,D1300)&gt;0,"Saving","Spending")))</f>
        <v/>
      </c>
      <c r="G1300" s="15"/>
      <c r="H1300" s="22" t="str">
        <f aca="false">IF(B1300="","",IF(OR(I1300=0,INDEX(Settings!$F$6:$F$65,MAX(I1300,1))=""),"Uncategorised",INDEX(Settings!$F$6:$F$65,I1300)))</f>
        <v/>
      </c>
      <c r="I1300" s="22" t="str">
        <f aca="false">IF(B1300="","",SUMPRODUCT(MAX((Settings!$E$6:$E$65&lt;&gt;"")*ISNUMBER(SEARCH(Settings!$E$6:$E$65,B1300))*(ROW(Settings!$E$6:$E$65)-5))))</f>
        <v/>
      </c>
    </row>
    <row r="1301" customFormat="false" ht="15" hidden="false" customHeight="false" outlineLevel="0" collapsed="false">
      <c r="A1301" s="19"/>
      <c r="B1301" s="15"/>
      <c r="C1301" s="20"/>
      <c r="D1301" s="21" t="str">
        <f aca="false">IF(B1301="","",IF(E1301&lt;&gt;"",E1301,H1301))</f>
        <v/>
      </c>
      <c r="E1301" s="15"/>
      <c r="F1301" s="21" t="str">
        <f aca="false">IF(D1301="","",IF(COUNTIF(Settings!$A$6:$A$13,D1301)&gt;0,"Income",IF(COUNTIF(Settings!$A$32:$A$34,D1301)&gt;0,"Saving","Spending")))</f>
        <v/>
      </c>
      <c r="G1301" s="15"/>
      <c r="H1301" s="22" t="str">
        <f aca="false">IF(B1301="","",IF(OR(I1301=0,INDEX(Settings!$F$6:$F$65,MAX(I1301,1))=""),"Uncategorised",INDEX(Settings!$F$6:$F$65,I1301)))</f>
        <v/>
      </c>
      <c r="I1301" s="22" t="str">
        <f aca="false">IF(B1301="","",SUMPRODUCT(MAX((Settings!$E$6:$E$65&lt;&gt;"")*ISNUMBER(SEARCH(Settings!$E$6:$E$65,B1301))*(ROW(Settings!$E$6:$E$65)-5))))</f>
        <v/>
      </c>
    </row>
    <row r="1302" customFormat="false" ht="15" hidden="false" customHeight="false" outlineLevel="0" collapsed="false">
      <c r="A1302" s="19"/>
      <c r="B1302" s="15"/>
      <c r="C1302" s="20"/>
      <c r="D1302" s="21" t="str">
        <f aca="false">IF(B1302="","",IF(E1302&lt;&gt;"",E1302,H1302))</f>
        <v/>
      </c>
      <c r="E1302" s="15"/>
      <c r="F1302" s="21" t="str">
        <f aca="false">IF(D1302="","",IF(COUNTIF(Settings!$A$6:$A$13,D1302)&gt;0,"Income",IF(COUNTIF(Settings!$A$32:$A$34,D1302)&gt;0,"Saving","Spending")))</f>
        <v/>
      </c>
      <c r="G1302" s="15"/>
      <c r="H1302" s="22" t="str">
        <f aca="false">IF(B1302="","",IF(OR(I1302=0,INDEX(Settings!$F$6:$F$65,MAX(I1302,1))=""),"Uncategorised",INDEX(Settings!$F$6:$F$65,I1302)))</f>
        <v/>
      </c>
      <c r="I1302" s="22" t="str">
        <f aca="false">IF(B1302="","",SUMPRODUCT(MAX((Settings!$E$6:$E$65&lt;&gt;"")*ISNUMBER(SEARCH(Settings!$E$6:$E$65,B1302))*(ROW(Settings!$E$6:$E$65)-5))))</f>
        <v/>
      </c>
    </row>
    <row r="1303" customFormat="false" ht="15" hidden="false" customHeight="false" outlineLevel="0" collapsed="false">
      <c r="A1303" s="19"/>
      <c r="B1303" s="15"/>
      <c r="C1303" s="20"/>
      <c r="D1303" s="21" t="str">
        <f aca="false">IF(B1303="","",IF(E1303&lt;&gt;"",E1303,H1303))</f>
        <v/>
      </c>
      <c r="E1303" s="15"/>
      <c r="F1303" s="21" t="str">
        <f aca="false">IF(D1303="","",IF(COUNTIF(Settings!$A$6:$A$13,D1303)&gt;0,"Income",IF(COUNTIF(Settings!$A$32:$A$34,D1303)&gt;0,"Saving","Spending")))</f>
        <v/>
      </c>
      <c r="G1303" s="15"/>
      <c r="H1303" s="22" t="str">
        <f aca="false">IF(B1303="","",IF(OR(I1303=0,INDEX(Settings!$F$6:$F$65,MAX(I1303,1))=""),"Uncategorised",INDEX(Settings!$F$6:$F$65,I1303)))</f>
        <v/>
      </c>
      <c r="I1303" s="22" t="str">
        <f aca="false">IF(B1303="","",SUMPRODUCT(MAX((Settings!$E$6:$E$65&lt;&gt;"")*ISNUMBER(SEARCH(Settings!$E$6:$E$65,B1303))*(ROW(Settings!$E$6:$E$65)-5))))</f>
        <v/>
      </c>
    </row>
    <row r="1304" customFormat="false" ht="15" hidden="false" customHeight="false" outlineLevel="0" collapsed="false">
      <c r="A1304" s="19"/>
      <c r="B1304" s="15"/>
      <c r="C1304" s="20"/>
      <c r="D1304" s="21" t="str">
        <f aca="false">IF(B1304="","",IF(E1304&lt;&gt;"",E1304,H1304))</f>
        <v/>
      </c>
      <c r="E1304" s="15"/>
      <c r="F1304" s="21" t="str">
        <f aca="false">IF(D1304="","",IF(COUNTIF(Settings!$A$6:$A$13,D1304)&gt;0,"Income",IF(COUNTIF(Settings!$A$32:$A$34,D1304)&gt;0,"Saving","Spending")))</f>
        <v/>
      </c>
      <c r="G1304" s="15"/>
      <c r="H1304" s="22" t="str">
        <f aca="false">IF(B1304="","",IF(OR(I1304=0,INDEX(Settings!$F$6:$F$65,MAX(I1304,1))=""),"Uncategorised",INDEX(Settings!$F$6:$F$65,I1304)))</f>
        <v/>
      </c>
      <c r="I1304" s="22" t="str">
        <f aca="false">IF(B1304="","",SUMPRODUCT(MAX((Settings!$E$6:$E$65&lt;&gt;"")*ISNUMBER(SEARCH(Settings!$E$6:$E$65,B1304))*(ROW(Settings!$E$6:$E$65)-5))))</f>
        <v/>
      </c>
    </row>
    <row r="1305" customFormat="false" ht="15" hidden="false" customHeight="false" outlineLevel="0" collapsed="false">
      <c r="A1305" s="19"/>
      <c r="B1305" s="15"/>
      <c r="C1305" s="20"/>
      <c r="D1305" s="21" t="str">
        <f aca="false">IF(B1305="","",IF(E1305&lt;&gt;"",E1305,H1305))</f>
        <v/>
      </c>
      <c r="E1305" s="15"/>
      <c r="F1305" s="21" t="str">
        <f aca="false">IF(D1305="","",IF(COUNTIF(Settings!$A$6:$A$13,D1305)&gt;0,"Income",IF(COUNTIF(Settings!$A$32:$A$34,D1305)&gt;0,"Saving","Spending")))</f>
        <v/>
      </c>
      <c r="G1305" s="15"/>
      <c r="H1305" s="22" t="str">
        <f aca="false">IF(B1305="","",IF(OR(I1305=0,INDEX(Settings!$F$6:$F$65,MAX(I1305,1))=""),"Uncategorised",INDEX(Settings!$F$6:$F$65,I1305)))</f>
        <v/>
      </c>
      <c r="I1305" s="22" t="str">
        <f aca="false">IF(B1305="","",SUMPRODUCT(MAX((Settings!$E$6:$E$65&lt;&gt;"")*ISNUMBER(SEARCH(Settings!$E$6:$E$65,B1305))*(ROW(Settings!$E$6:$E$65)-5))))</f>
        <v/>
      </c>
    </row>
    <row r="1306" customFormat="false" ht="15" hidden="false" customHeight="false" outlineLevel="0" collapsed="false">
      <c r="A1306" s="19"/>
      <c r="B1306" s="15"/>
      <c r="C1306" s="20"/>
      <c r="D1306" s="21" t="str">
        <f aca="false">IF(B1306="","",IF(E1306&lt;&gt;"",E1306,H1306))</f>
        <v/>
      </c>
      <c r="E1306" s="15"/>
      <c r="F1306" s="21" t="str">
        <f aca="false">IF(D1306="","",IF(COUNTIF(Settings!$A$6:$A$13,D1306)&gt;0,"Income",IF(COUNTIF(Settings!$A$32:$A$34,D1306)&gt;0,"Saving","Spending")))</f>
        <v/>
      </c>
      <c r="G1306" s="15"/>
      <c r="H1306" s="22" t="str">
        <f aca="false">IF(B1306="","",IF(OR(I1306=0,INDEX(Settings!$F$6:$F$65,MAX(I1306,1))=""),"Uncategorised",INDEX(Settings!$F$6:$F$65,I1306)))</f>
        <v/>
      </c>
      <c r="I1306" s="22" t="str">
        <f aca="false">IF(B1306="","",SUMPRODUCT(MAX((Settings!$E$6:$E$65&lt;&gt;"")*ISNUMBER(SEARCH(Settings!$E$6:$E$65,B1306))*(ROW(Settings!$E$6:$E$65)-5))))</f>
        <v/>
      </c>
    </row>
    <row r="1307" customFormat="false" ht="15" hidden="false" customHeight="false" outlineLevel="0" collapsed="false">
      <c r="A1307" s="19"/>
      <c r="B1307" s="15"/>
      <c r="C1307" s="20"/>
      <c r="D1307" s="21" t="str">
        <f aca="false">IF(B1307="","",IF(E1307&lt;&gt;"",E1307,H1307))</f>
        <v/>
      </c>
      <c r="E1307" s="15"/>
      <c r="F1307" s="21" t="str">
        <f aca="false">IF(D1307="","",IF(COUNTIF(Settings!$A$6:$A$13,D1307)&gt;0,"Income",IF(COUNTIF(Settings!$A$32:$A$34,D1307)&gt;0,"Saving","Spending")))</f>
        <v/>
      </c>
      <c r="G1307" s="15"/>
      <c r="H1307" s="22" t="str">
        <f aca="false">IF(B1307="","",IF(OR(I1307=0,INDEX(Settings!$F$6:$F$65,MAX(I1307,1))=""),"Uncategorised",INDEX(Settings!$F$6:$F$65,I1307)))</f>
        <v/>
      </c>
      <c r="I1307" s="22" t="str">
        <f aca="false">IF(B1307="","",SUMPRODUCT(MAX((Settings!$E$6:$E$65&lt;&gt;"")*ISNUMBER(SEARCH(Settings!$E$6:$E$65,B1307))*(ROW(Settings!$E$6:$E$65)-5))))</f>
        <v/>
      </c>
    </row>
    <row r="1308" customFormat="false" ht="15" hidden="false" customHeight="false" outlineLevel="0" collapsed="false">
      <c r="A1308" s="19"/>
      <c r="B1308" s="15"/>
      <c r="C1308" s="20"/>
      <c r="D1308" s="21" t="str">
        <f aca="false">IF(B1308="","",IF(E1308&lt;&gt;"",E1308,H1308))</f>
        <v/>
      </c>
      <c r="E1308" s="15"/>
      <c r="F1308" s="21" t="str">
        <f aca="false">IF(D1308="","",IF(COUNTIF(Settings!$A$6:$A$13,D1308)&gt;0,"Income",IF(COUNTIF(Settings!$A$32:$A$34,D1308)&gt;0,"Saving","Spending")))</f>
        <v/>
      </c>
      <c r="G1308" s="15"/>
      <c r="H1308" s="22" t="str">
        <f aca="false">IF(B1308="","",IF(OR(I1308=0,INDEX(Settings!$F$6:$F$65,MAX(I1308,1))=""),"Uncategorised",INDEX(Settings!$F$6:$F$65,I1308)))</f>
        <v/>
      </c>
      <c r="I1308" s="22" t="str">
        <f aca="false">IF(B1308="","",SUMPRODUCT(MAX((Settings!$E$6:$E$65&lt;&gt;"")*ISNUMBER(SEARCH(Settings!$E$6:$E$65,B1308))*(ROW(Settings!$E$6:$E$65)-5))))</f>
        <v/>
      </c>
    </row>
    <row r="1309" customFormat="false" ht="15" hidden="false" customHeight="false" outlineLevel="0" collapsed="false">
      <c r="A1309" s="19"/>
      <c r="B1309" s="15"/>
      <c r="C1309" s="20"/>
      <c r="D1309" s="21" t="str">
        <f aca="false">IF(B1309="","",IF(E1309&lt;&gt;"",E1309,H1309))</f>
        <v/>
      </c>
      <c r="E1309" s="15"/>
      <c r="F1309" s="21" t="str">
        <f aca="false">IF(D1309="","",IF(COUNTIF(Settings!$A$6:$A$13,D1309)&gt;0,"Income",IF(COUNTIF(Settings!$A$32:$A$34,D1309)&gt;0,"Saving","Spending")))</f>
        <v/>
      </c>
      <c r="G1309" s="15"/>
      <c r="H1309" s="22" t="str">
        <f aca="false">IF(B1309="","",IF(OR(I1309=0,INDEX(Settings!$F$6:$F$65,MAX(I1309,1))=""),"Uncategorised",INDEX(Settings!$F$6:$F$65,I1309)))</f>
        <v/>
      </c>
      <c r="I1309" s="22" t="str">
        <f aca="false">IF(B1309="","",SUMPRODUCT(MAX((Settings!$E$6:$E$65&lt;&gt;"")*ISNUMBER(SEARCH(Settings!$E$6:$E$65,B1309))*(ROW(Settings!$E$6:$E$65)-5))))</f>
        <v/>
      </c>
    </row>
    <row r="1310" customFormat="false" ht="15" hidden="false" customHeight="false" outlineLevel="0" collapsed="false">
      <c r="A1310" s="19"/>
      <c r="B1310" s="15"/>
      <c r="C1310" s="20"/>
      <c r="D1310" s="21" t="str">
        <f aca="false">IF(B1310="","",IF(E1310&lt;&gt;"",E1310,H1310))</f>
        <v/>
      </c>
      <c r="E1310" s="15"/>
      <c r="F1310" s="21" t="str">
        <f aca="false">IF(D1310="","",IF(COUNTIF(Settings!$A$6:$A$13,D1310)&gt;0,"Income",IF(COUNTIF(Settings!$A$32:$A$34,D1310)&gt;0,"Saving","Spending")))</f>
        <v/>
      </c>
      <c r="G1310" s="15"/>
      <c r="H1310" s="22" t="str">
        <f aca="false">IF(B1310="","",IF(OR(I1310=0,INDEX(Settings!$F$6:$F$65,MAX(I1310,1))=""),"Uncategorised",INDEX(Settings!$F$6:$F$65,I1310)))</f>
        <v/>
      </c>
      <c r="I1310" s="22" t="str">
        <f aca="false">IF(B1310="","",SUMPRODUCT(MAX((Settings!$E$6:$E$65&lt;&gt;"")*ISNUMBER(SEARCH(Settings!$E$6:$E$65,B1310))*(ROW(Settings!$E$6:$E$65)-5))))</f>
        <v/>
      </c>
    </row>
    <row r="1311" customFormat="false" ht="15" hidden="false" customHeight="false" outlineLevel="0" collapsed="false">
      <c r="A1311" s="19"/>
      <c r="B1311" s="15"/>
      <c r="C1311" s="20"/>
      <c r="D1311" s="21" t="str">
        <f aca="false">IF(B1311="","",IF(E1311&lt;&gt;"",E1311,H1311))</f>
        <v/>
      </c>
      <c r="E1311" s="15"/>
      <c r="F1311" s="21" t="str">
        <f aca="false">IF(D1311="","",IF(COUNTIF(Settings!$A$6:$A$13,D1311)&gt;0,"Income",IF(COUNTIF(Settings!$A$32:$A$34,D1311)&gt;0,"Saving","Spending")))</f>
        <v/>
      </c>
      <c r="G1311" s="15"/>
      <c r="H1311" s="22" t="str">
        <f aca="false">IF(B1311="","",IF(OR(I1311=0,INDEX(Settings!$F$6:$F$65,MAX(I1311,1))=""),"Uncategorised",INDEX(Settings!$F$6:$F$65,I1311)))</f>
        <v/>
      </c>
      <c r="I1311" s="22" t="str">
        <f aca="false">IF(B1311="","",SUMPRODUCT(MAX((Settings!$E$6:$E$65&lt;&gt;"")*ISNUMBER(SEARCH(Settings!$E$6:$E$65,B1311))*(ROW(Settings!$E$6:$E$65)-5))))</f>
        <v/>
      </c>
    </row>
    <row r="1312" customFormat="false" ht="15" hidden="false" customHeight="false" outlineLevel="0" collapsed="false">
      <c r="A1312" s="19"/>
      <c r="B1312" s="15"/>
      <c r="C1312" s="20"/>
      <c r="D1312" s="21" t="str">
        <f aca="false">IF(B1312="","",IF(E1312&lt;&gt;"",E1312,H1312))</f>
        <v/>
      </c>
      <c r="E1312" s="15"/>
      <c r="F1312" s="21" t="str">
        <f aca="false">IF(D1312="","",IF(COUNTIF(Settings!$A$6:$A$13,D1312)&gt;0,"Income",IF(COUNTIF(Settings!$A$32:$A$34,D1312)&gt;0,"Saving","Spending")))</f>
        <v/>
      </c>
      <c r="G1312" s="15"/>
      <c r="H1312" s="22" t="str">
        <f aca="false">IF(B1312="","",IF(OR(I1312=0,INDEX(Settings!$F$6:$F$65,MAX(I1312,1))=""),"Uncategorised",INDEX(Settings!$F$6:$F$65,I1312)))</f>
        <v/>
      </c>
      <c r="I1312" s="22" t="str">
        <f aca="false">IF(B1312="","",SUMPRODUCT(MAX((Settings!$E$6:$E$65&lt;&gt;"")*ISNUMBER(SEARCH(Settings!$E$6:$E$65,B1312))*(ROW(Settings!$E$6:$E$65)-5))))</f>
        <v/>
      </c>
    </row>
    <row r="1313" customFormat="false" ht="15" hidden="false" customHeight="false" outlineLevel="0" collapsed="false">
      <c r="A1313" s="19"/>
      <c r="B1313" s="15"/>
      <c r="C1313" s="20"/>
      <c r="D1313" s="21" t="str">
        <f aca="false">IF(B1313="","",IF(E1313&lt;&gt;"",E1313,H1313))</f>
        <v/>
      </c>
      <c r="E1313" s="15"/>
      <c r="F1313" s="21" t="str">
        <f aca="false">IF(D1313="","",IF(COUNTIF(Settings!$A$6:$A$13,D1313)&gt;0,"Income",IF(COUNTIF(Settings!$A$32:$A$34,D1313)&gt;0,"Saving","Spending")))</f>
        <v/>
      </c>
      <c r="G1313" s="15"/>
      <c r="H1313" s="22" t="str">
        <f aca="false">IF(B1313="","",IF(OR(I1313=0,INDEX(Settings!$F$6:$F$65,MAX(I1313,1))=""),"Uncategorised",INDEX(Settings!$F$6:$F$65,I1313)))</f>
        <v/>
      </c>
      <c r="I1313" s="22" t="str">
        <f aca="false">IF(B1313="","",SUMPRODUCT(MAX((Settings!$E$6:$E$65&lt;&gt;"")*ISNUMBER(SEARCH(Settings!$E$6:$E$65,B1313))*(ROW(Settings!$E$6:$E$65)-5))))</f>
        <v/>
      </c>
    </row>
    <row r="1314" customFormat="false" ht="15" hidden="false" customHeight="false" outlineLevel="0" collapsed="false">
      <c r="A1314" s="19"/>
      <c r="B1314" s="15"/>
      <c r="C1314" s="20"/>
      <c r="D1314" s="21" t="str">
        <f aca="false">IF(B1314="","",IF(E1314&lt;&gt;"",E1314,H1314))</f>
        <v/>
      </c>
      <c r="E1314" s="15"/>
      <c r="F1314" s="21" t="str">
        <f aca="false">IF(D1314="","",IF(COUNTIF(Settings!$A$6:$A$13,D1314)&gt;0,"Income",IF(COUNTIF(Settings!$A$32:$A$34,D1314)&gt;0,"Saving","Spending")))</f>
        <v/>
      </c>
      <c r="G1314" s="15"/>
      <c r="H1314" s="22" t="str">
        <f aca="false">IF(B1314="","",IF(OR(I1314=0,INDEX(Settings!$F$6:$F$65,MAX(I1314,1))=""),"Uncategorised",INDEX(Settings!$F$6:$F$65,I1314)))</f>
        <v/>
      </c>
      <c r="I1314" s="22" t="str">
        <f aca="false">IF(B1314="","",SUMPRODUCT(MAX((Settings!$E$6:$E$65&lt;&gt;"")*ISNUMBER(SEARCH(Settings!$E$6:$E$65,B1314))*(ROW(Settings!$E$6:$E$65)-5))))</f>
        <v/>
      </c>
    </row>
    <row r="1315" customFormat="false" ht="15" hidden="false" customHeight="false" outlineLevel="0" collapsed="false">
      <c r="A1315" s="19"/>
      <c r="B1315" s="15"/>
      <c r="C1315" s="20"/>
      <c r="D1315" s="21" t="str">
        <f aca="false">IF(B1315="","",IF(E1315&lt;&gt;"",E1315,H1315))</f>
        <v/>
      </c>
      <c r="E1315" s="15"/>
      <c r="F1315" s="21" t="str">
        <f aca="false">IF(D1315="","",IF(COUNTIF(Settings!$A$6:$A$13,D1315)&gt;0,"Income",IF(COUNTIF(Settings!$A$32:$A$34,D1315)&gt;0,"Saving","Spending")))</f>
        <v/>
      </c>
      <c r="G1315" s="15"/>
      <c r="H1315" s="22" t="str">
        <f aca="false">IF(B1315="","",IF(OR(I1315=0,INDEX(Settings!$F$6:$F$65,MAX(I1315,1))=""),"Uncategorised",INDEX(Settings!$F$6:$F$65,I1315)))</f>
        <v/>
      </c>
      <c r="I1315" s="22" t="str">
        <f aca="false">IF(B1315="","",SUMPRODUCT(MAX((Settings!$E$6:$E$65&lt;&gt;"")*ISNUMBER(SEARCH(Settings!$E$6:$E$65,B1315))*(ROW(Settings!$E$6:$E$65)-5))))</f>
        <v/>
      </c>
    </row>
    <row r="1316" customFormat="false" ht="15" hidden="false" customHeight="false" outlineLevel="0" collapsed="false">
      <c r="A1316" s="19"/>
      <c r="B1316" s="15"/>
      <c r="C1316" s="20"/>
      <c r="D1316" s="21" t="str">
        <f aca="false">IF(B1316="","",IF(E1316&lt;&gt;"",E1316,H1316))</f>
        <v/>
      </c>
      <c r="E1316" s="15"/>
      <c r="F1316" s="21" t="str">
        <f aca="false">IF(D1316="","",IF(COUNTIF(Settings!$A$6:$A$13,D1316)&gt;0,"Income",IF(COUNTIF(Settings!$A$32:$A$34,D1316)&gt;0,"Saving","Spending")))</f>
        <v/>
      </c>
      <c r="G1316" s="15"/>
      <c r="H1316" s="22" t="str">
        <f aca="false">IF(B1316="","",IF(OR(I1316=0,INDEX(Settings!$F$6:$F$65,MAX(I1316,1))=""),"Uncategorised",INDEX(Settings!$F$6:$F$65,I1316)))</f>
        <v/>
      </c>
      <c r="I1316" s="22" t="str">
        <f aca="false">IF(B1316="","",SUMPRODUCT(MAX((Settings!$E$6:$E$65&lt;&gt;"")*ISNUMBER(SEARCH(Settings!$E$6:$E$65,B1316))*(ROW(Settings!$E$6:$E$65)-5))))</f>
        <v/>
      </c>
    </row>
    <row r="1317" customFormat="false" ht="15" hidden="false" customHeight="false" outlineLevel="0" collapsed="false">
      <c r="A1317" s="19"/>
      <c r="B1317" s="15"/>
      <c r="C1317" s="20"/>
      <c r="D1317" s="21" t="str">
        <f aca="false">IF(B1317="","",IF(E1317&lt;&gt;"",E1317,H1317))</f>
        <v/>
      </c>
      <c r="E1317" s="15"/>
      <c r="F1317" s="21" t="str">
        <f aca="false">IF(D1317="","",IF(COUNTIF(Settings!$A$6:$A$13,D1317)&gt;0,"Income",IF(COUNTIF(Settings!$A$32:$A$34,D1317)&gt;0,"Saving","Spending")))</f>
        <v/>
      </c>
      <c r="G1317" s="15"/>
      <c r="H1317" s="22" t="str">
        <f aca="false">IF(B1317="","",IF(OR(I1317=0,INDEX(Settings!$F$6:$F$65,MAX(I1317,1))=""),"Uncategorised",INDEX(Settings!$F$6:$F$65,I1317)))</f>
        <v/>
      </c>
      <c r="I1317" s="22" t="str">
        <f aca="false">IF(B1317="","",SUMPRODUCT(MAX((Settings!$E$6:$E$65&lt;&gt;"")*ISNUMBER(SEARCH(Settings!$E$6:$E$65,B1317))*(ROW(Settings!$E$6:$E$65)-5))))</f>
        <v/>
      </c>
    </row>
    <row r="1318" customFormat="false" ht="15" hidden="false" customHeight="false" outlineLevel="0" collapsed="false">
      <c r="A1318" s="19"/>
      <c r="B1318" s="15"/>
      <c r="C1318" s="20"/>
      <c r="D1318" s="21" t="str">
        <f aca="false">IF(B1318="","",IF(E1318&lt;&gt;"",E1318,H1318))</f>
        <v/>
      </c>
      <c r="E1318" s="15"/>
      <c r="F1318" s="21" t="str">
        <f aca="false">IF(D1318="","",IF(COUNTIF(Settings!$A$6:$A$13,D1318)&gt;0,"Income",IF(COUNTIF(Settings!$A$32:$A$34,D1318)&gt;0,"Saving","Spending")))</f>
        <v/>
      </c>
      <c r="G1318" s="15"/>
      <c r="H1318" s="22" t="str">
        <f aca="false">IF(B1318="","",IF(OR(I1318=0,INDEX(Settings!$F$6:$F$65,MAX(I1318,1))=""),"Uncategorised",INDEX(Settings!$F$6:$F$65,I1318)))</f>
        <v/>
      </c>
      <c r="I1318" s="22" t="str">
        <f aca="false">IF(B1318="","",SUMPRODUCT(MAX((Settings!$E$6:$E$65&lt;&gt;"")*ISNUMBER(SEARCH(Settings!$E$6:$E$65,B1318))*(ROW(Settings!$E$6:$E$65)-5))))</f>
        <v/>
      </c>
    </row>
    <row r="1319" customFormat="false" ht="15" hidden="false" customHeight="false" outlineLevel="0" collapsed="false">
      <c r="A1319" s="19"/>
      <c r="B1319" s="15"/>
      <c r="C1319" s="20"/>
      <c r="D1319" s="21" t="str">
        <f aca="false">IF(B1319="","",IF(E1319&lt;&gt;"",E1319,H1319))</f>
        <v/>
      </c>
      <c r="E1319" s="15"/>
      <c r="F1319" s="21" t="str">
        <f aca="false">IF(D1319="","",IF(COUNTIF(Settings!$A$6:$A$13,D1319)&gt;0,"Income",IF(COUNTIF(Settings!$A$32:$A$34,D1319)&gt;0,"Saving","Spending")))</f>
        <v/>
      </c>
      <c r="G1319" s="15"/>
      <c r="H1319" s="22" t="str">
        <f aca="false">IF(B1319="","",IF(OR(I1319=0,INDEX(Settings!$F$6:$F$65,MAX(I1319,1))=""),"Uncategorised",INDEX(Settings!$F$6:$F$65,I1319)))</f>
        <v/>
      </c>
      <c r="I1319" s="22" t="str">
        <f aca="false">IF(B1319="","",SUMPRODUCT(MAX((Settings!$E$6:$E$65&lt;&gt;"")*ISNUMBER(SEARCH(Settings!$E$6:$E$65,B1319))*(ROW(Settings!$E$6:$E$65)-5))))</f>
        <v/>
      </c>
    </row>
    <row r="1320" customFormat="false" ht="15" hidden="false" customHeight="false" outlineLevel="0" collapsed="false">
      <c r="A1320" s="19"/>
      <c r="B1320" s="15"/>
      <c r="C1320" s="20"/>
      <c r="D1320" s="21" t="str">
        <f aca="false">IF(B1320="","",IF(E1320&lt;&gt;"",E1320,H1320))</f>
        <v/>
      </c>
      <c r="E1320" s="15"/>
      <c r="F1320" s="21" t="str">
        <f aca="false">IF(D1320="","",IF(COUNTIF(Settings!$A$6:$A$13,D1320)&gt;0,"Income",IF(COUNTIF(Settings!$A$32:$A$34,D1320)&gt;0,"Saving","Spending")))</f>
        <v/>
      </c>
      <c r="G1320" s="15"/>
      <c r="H1320" s="22" t="str">
        <f aca="false">IF(B1320="","",IF(OR(I1320=0,INDEX(Settings!$F$6:$F$65,MAX(I1320,1))=""),"Uncategorised",INDEX(Settings!$F$6:$F$65,I1320)))</f>
        <v/>
      </c>
      <c r="I1320" s="22" t="str">
        <f aca="false">IF(B1320="","",SUMPRODUCT(MAX((Settings!$E$6:$E$65&lt;&gt;"")*ISNUMBER(SEARCH(Settings!$E$6:$E$65,B1320))*(ROW(Settings!$E$6:$E$65)-5))))</f>
        <v/>
      </c>
    </row>
    <row r="1321" customFormat="false" ht="15" hidden="false" customHeight="false" outlineLevel="0" collapsed="false">
      <c r="A1321" s="19"/>
      <c r="B1321" s="15"/>
      <c r="C1321" s="20"/>
      <c r="D1321" s="21" t="str">
        <f aca="false">IF(B1321="","",IF(E1321&lt;&gt;"",E1321,H1321))</f>
        <v/>
      </c>
      <c r="E1321" s="15"/>
      <c r="F1321" s="21" t="str">
        <f aca="false">IF(D1321="","",IF(COUNTIF(Settings!$A$6:$A$13,D1321)&gt;0,"Income",IF(COUNTIF(Settings!$A$32:$A$34,D1321)&gt;0,"Saving","Spending")))</f>
        <v/>
      </c>
      <c r="G1321" s="15"/>
      <c r="H1321" s="22" t="str">
        <f aca="false">IF(B1321="","",IF(OR(I1321=0,INDEX(Settings!$F$6:$F$65,MAX(I1321,1))=""),"Uncategorised",INDEX(Settings!$F$6:$F$65,I1321)))</f>
        <v/>
      </c>
      <c r="I1321" s="22" t="str">
        <f aca="false">IF(B1321="","",SUMPRODUCT(MAX((Settings!$E$6:$E$65&lt;&gt;"")*ISNUMBER(SEARCH(Settings!$E$6:$E$65,B1321))*(ROW(Settings!$E$6:$E$65)-5))))</f>
        <v/>
      </c>
    </row>
    <row r="1322" customFormat="false" ht="15" hidden="false" customHeight="false" outlineLevel="0" collapsed="false">
      <c r="A1322" s="19"/>
      <c r="B1322" s="15"/>
      <c r="C1322" s="20"/>
      <c r="D1322" s="21" t="str">
        <f aca="false">IF(B1322="","",IF(E1322&lt;&gt;"",E1322,H1322))</f>
        <v/>
      </c>
      <c r="E1322" s="15"/>
      <c r="F1322" s="21" t="str">
        <f aca="false">IF(D1322="","",IF(COUNTIF(Settings!$A$6:$A$13,D1322)&gt;0,"Income",IF(COUNTIF(Settings!$A$32:$A$34,D1322)&gt;0,"Saving","Spending")))</f>
        <v/>
      </c>
      <c r="G1322" s="15"/>
      <c r="H1322" s="22" t="str">
        <f aca="false">IF(B1322="","",IF(OR(I1322=0,INDEX(Settings!$F$6:$F$65,MAX(I1322,1))=""),"Uncategorised",INDEX(Settings!$F$6:$F$65,I1322)))</f>
        <v/>
      </c>
      <c r="I1322" s="22" t="str">
        <f aca="false">IF(B1322="","",SUMPRODUCT(MAX((Settings!$E$6:$E$65&lt;&gt;"")*ISNUMBER(SEARCH(Settings!$E$6:$E$65,B1322))*(ROW(Settings!$E$6:$E$65)-5))))</f>
        <v/>
      </c>
    </row>
    <row r="1323" customFormat="false" ht="15" hidden="false" customHeight="false" outlineLevel="0" collapsed="false">
      <c r="A1323" s="19"/>
      <c r="B1323" s="15"/>
      <c r="C1323" s="20"/>
      <c r="D1323" s="21" t="str">
        <f aca="false">IF(B1323="","",IF(E1323&lt;&gt;"",E1323,H1323))</f>
        <v/>
      </c>
      <c r="E1323" s="15"/>
      <c r="F1323" s="21" t="str">
        <f aca="false">IF(D1323="","",IF(COUNTIF(Settings!$A$6:$A$13,D1323)&gt;0,"Income",IF(COUNTIF(Settings!$A$32:$A$34,D1323)&gt;0,"Saving","Spending")))</f>
        <v/>
      </c>
      <c r="G1323" s="15"/>
      <c r="H1323" s="22" t="str">
        <f aca="false">IF(B1323="","",IF(OR(I1323=0,INDEX(Settings!$F$6:$F$65,MAX(I1323,1))=""),"Uncategorised",INDEX(Settings!$F$6:$F$65,I1323)))</f>
        <v/>
      </c>
      <c r="I1323" s="22" t="str">
        <f aca="false">IF(B1323="","",SUMPRODUCT(MAX((Settings!$E$6:$E$65&lt;&gt;"")*ISNUMBER(SEARCH(Settings!$E$6:$E$65,B1323))*(ROW(Settings!$E$6:$E$65)-5))))</f>
        <v/>
      </c>
    </row>
    <row r="1324" customFormat="false" ht="15" hidden="false" customHeight="false" outlineLevel="0" collapsed="false">
      <c r="A1324" s="19"/>
      <c r="B1324" s="15"/>
      <c r="C1324" s="20"/>
      <c r="D1324" s="21" t="str">
        <f aca="false">IF(B1324="","",IF(E1324&lt;&gt;"",E1324,H1324))</f>
        <v/>
      </c>
      <c r="E1324" s="15"/>
      <c r="F1324" s="21" t="str">
        <f aca="false">IF(D1324="","",IF(COUNTIF(Settings!$A$6:$A$13,D1324)&gt;0,"Income",IF(COUNTIF(Settings!$A$32:$A$34,D1324)&gt;0,"Saving","Spending")))</f>
        <v/>
      </c>
      <c r="G1324" s="15"/>
      <c r="H1324" s="22" t="str">
        <f aca="false">IF(B1324="","",IF(OR(I1324=0,INDEX(Settings!$F$6:$F$65,MAX(I1324,1))=""),"Uncategorised",INDEX(Settings!$F$6:$F$65,I1324)))</f>
        <v/>
      </c>
      <c r="I1324" s="22" t="str">
        <f aca="false">IF(B1324="","",SUMPRODUCT(MAX((Settings!$E$6:$E$65&lt;&gt;"")*ISNUMBER(SEARCH(Settings!$E$6:$E$65,B1324))*(ROW(Settings!$E$6:$E$65)-5))))</f>
        <v/>
      </c>
    </row>
    <row r="1325" customFormat="false" ht="15" hidden="false" customHeight="false" outlineLevel="0" collapsed="false">
      <c r="A1325" s="19"/>
      <c r="B1325" s="15"/>
      <c r="C1325" s="20"/>
      <c r="D1325" s="21" t="str">
        <f aca="false">IF(B1325="","",IF(E1325&lt;&gt;"",E1325,H1325))</f>
        <v/>
      </c>
      <c r="E1325" s="15"/>
      <c r="F1325" s="21" t="str">
        <f aca="false">IF(D1325="","",IF(COUNTIF(Settings!$A$6:$A$13,D1325)&gt;0,"Income",IF(COUNTIF(Settings!$A$32:$A$34,D1325)&gt;0,"Saving","Spending")))</f>
        <v/>
      </c>
      <c r="G1325" s="15"/>
      <c r="H1325" s="22" t="str">
        <f aca="false">IF(B1325="","",IF(OR(I1325=0,INDEX(Settings!$F$6:$F$65,MAX(I1325,1))=""),"Uncategorised",INDEX(Settings!$F$6:$F$65,I1325)))</f>
        <v/>
      </c>
      <c r="I1325" s="22" t="str">
        <f aca="false">IF(B1325="","",SUMPRODUCT(MAX((Settings!$E$6:$E$65&lt;&gt;"")*ISNUMBER(SEARCH(Settings!$E$6:$E$65,B1325))*(ROW(Settings!$E$6:$E$65)-5))))</f>
        <v/>
      </c>
    </row>
    <row r="1326" customFormat="false" ht="15" hidden="false" customHeight="false" outlineLevel="0" collapsed="false">
      <c r="A1326" s="19"/>
      <c r="B1326" s="15"/>
      <c r="C1326" s="20"/>
      <c r="D1326" s="21" t="str">
        <f aca="false">IF(B1326="","",IF(E1326&lt;&gt;"",E1326,H1326))</f>
        <v/>
      </c>
      <c r="E1326" s="15"/>
      <c r="F1326" s="21" t="str">
        <f aca="false">IF(D1326="","",IF(COUNTIF(Settings!$A$6:$A$13,D1326)&gt;0,"Income",IF(COUNTIF(Settings!$A$32:$A$34,D1326)&gt;0,"Saving","Spending")))</f>
        <v/>
      </c>
      <c r="G1326" s="15"/>
      <c r="H1326" s="22" t="str">
        <f aca="false">IF(B1326="","",IF(OR(I1326=0,INDEX(Settings!$F$6:$F$65,MAX(I1326,1))=""),"Uncategorised",INDEX(Settings!$F$6:$F$65,I1326)))</f>
        <v/>
      </c>
      <c r="I1326" s="22" t="str">
        <f aca="false">IF(B1326="","",SUMPRODUCT(MAX((Settings!$E$6:$E$65&lt;&gt;"")*ISNUMBER(SEARCH(Settings!$E$6:$E$65,B1326))*(ROW(Settings!$E$6:$E$65)-5))))</f>
        <v/>
      </c>
    </row>
    <row r="1327" customFormat="false" ht="15" hidden="false" customHeight="false" outlineLevel="0" collapsed="false">
      <c r="A1327" s="19"/>
      <c r="B1327" s="15"/>
      <c r="C1327" s="20"/>
      <c r="D1327" s="21" t="str">
        <f aca="false">IF(B1327="","",IF(E1327&lt;&gt;"",E1327,H1327))</f>
        <v/>
      </c>
      <c r="E1327" s="15"/>
      <c r="F1327" s="21" t="str">
        <f aca="false">IF(D1327="","",IF(COUNTIF(Settings!$A$6:$A$13,D1327)&gt;0,"Income",IF(COUNTIF(Settings!$A$32:$A$34,D1327)&gt;0,"Saving","Spending")))</f>
        <v/>
      </c>
      <c r="G1327" s="15"/>
      <c r="H1327" s="22" t="str">
        <f aca="false">IF(B1327="","",IF(OR(I1327=0,INDEX(Settings!$F$6:$F$65,MAX(I1327,1))=""),"Uncategorised",INDEX(Settings!$F$6:$F$65,I1327)))</f>
        <v/>
      </c>
      <c r="I1327" s="22" t="str">
        <f aca="false">IF(B1327="","",SUMPRODUCT(MAX((Settings!$E$6:$E$65&lt;&gt;"")*ISNUMBER(SEARCH(Settings!$E$6:$E$65,B1327))*(ROW(Settings!$E$6:$E$65)-5))))</f>
        <v/>
      </c>
    </row>
    <row r="1328" customFormat="false" ht="15" hidden="false" customHeight="false" outlineLevel="0" collapsed="false">
      <c r="A1328" s="19"/>
      <c r="B1328" s="15"/>
      <c r="C1328" s="20"/>
      <c r="D1328" s="21" t="str">
        <f aca="false">IF(B1328="","",IF(E1328&lt;&gt;"",E1328,H1328))</f>
        <v/>
      </c>
      <c r="E1328" s="15"/>
      <c r="F1328" s="21" t="str">
        <f aca="false">IF(D1328="","",IF(COUNTIF(Settings!$A$6:$A$13,D1328)&gt;0,"Income",IF(COUNTIF(Settings!$A$32:$A$34,D1328)&gt;0,"Saving","Spending")))</f>
        <v/>
      </c>
      <c r="G1328" s="15"/>
      <c r="H1328" s="22" t="str">
        <f aca="false">IF(B1328="","",IF(OR(I1328=0,INDEX(Settings!$F$6:$F$65,MAX(I1328,1))=""),"Uncategorised",INDEX(Settings!$F$6:$F$65,I1328)))</f>
        <v/>
      </c>
      <c r="I1328" s="22" t="str">
        <f aca="false">IF(B1328="","",SUMPRODUCT(MAX((Settings!$E$6:$E$65&lt;&gt;"")*ISNUMBER(SEARCH(Settings!$E$6:$E$65,B1328))*(ROW(Settings!$E$6:$E$65)-5))))</f>
        <v/>
      </c>
    </row>
    <row r="1329" customFormat="false" ht="15" hidden="false" customHeight="false" outlineLevel="0" collapsed="false">
      <c r="A1329" s="19"/>
      <c r="B1329" s="15"/>
      <c r="C1329" s="20"/>
      <c r="D1329" s="21" t="str">
        <f aca="false">IF(B1329="","",IF(E1329&lt;&gt;"",E1329,H1329))</f>
        <v/>
      </c>
      <c r="E1329" s="15"/>
      <c r="F1329" s="21" t="str">
        <f aca="false">IF(D1329="","",IF(COUNTIF(Settings!$A$6:$A$13,D1329)&gt;0,"Income",IF(COUNTIF(Settings!$A$32:$A$34,D1329)&gt;0,"Saving","Spending")))</f>
        <v/>
      </c>
      <c r="G1329" s="15"/>
      <c r="H1329" s="22" t="str">
        <f aca="false">IF(B1329="","",IF(OR(I1329=0,INDEX(Settings!$F$6:$F$65,MAX(I1329,1))=""),"Uncategorised",INDEX(Settings!$F$6:$F$65,I1329)))</f>
        <v/>
      </c>
      <c r="I1329" s="22" t="str">
        <f aca="false">IF(B1329="","",SUMPRODUCT(MAX((Settings!$E$6:$E$65&lt;&gt;"")*ISNUMBER(SEARCH(Settings!$E$6:$E$65,B1329))*(ROW(Settings!$E$6:$E$65)-5))))</f>
        <v/>
      </c>
    </row>
    <row r="1330" customFormat="false" ht="15" hidden="false" customHeight="false" outlineLevel="0" collapsed="false">
      <c r="A1330" s="19"/>
      <c r="B1330" s="15"/>
      <c r="C1330" s="20"/>
      <c r="D1330" s="21" t="str">
        <f aca="false">IF(B1330="","",IF(E1330&lt;&gt;"",E1330,H1330))</f>
        <v/>
      </c>
      <c r="E1330" s="15"/>
      <c r="F1330" s="21" t="str">
        <f aca="false">IF(D1330="","",IF(COUNTIF(Settings!$A$6:$A$13,D1330)&gt;0,"Income",IF(COUNTIF(Settings!$A$32:$A$34,D1330)&gt;0,"Saving","Spending")))</f>
        <v/>
      </c>
      <c r="G1330" s="15"/>
      <c r="H1330" s="22" t="str">
        <f aca="false">IF(B1330="","",IF(OR(I1330=0,INDEX(Settings!$F$6:$F$65,MAX(I1330,1))=""),"Uncategorised",INDEX(Settings!$F$6:$F$65,I1330)))</f>
        <v/>
      </c>
      <c r="I1330" s="22" t="str">
        <f aca="false">IF(B1330="","",SUMPRODUCT(MAX((Settings!$E$6:$E$65&lt;&gt;"")*ISNUMBER(SEARCH(Settings!$E$6:$E$65,B1330))*(ROW(Settings!$E$6:$E$65)-5))))</f>
        <v/>
      </c>
    </row>
    <row r="1331" customFormat="false" ht="15" hidden="false" customHeight="false" outlineLevel="0" collapsed="false">
      <c r="A1331" s="19"/>
      <c r="B1331" s="15"/>
      <c r="C1331" s="20"/>
      <c r="D1331" s="21" t="str">
        <f aca="false">IF(B1331="","",IF(E1331&lt;&gt;"",E1331,H1331))</f>
        <v/>
      </c>
      <c r="E1331" s="15"/>
      <c r="F1331" s="21" t="str">
        <f aca="false">IF(D1331="","",IF(COUNTIF(Settings!$A$6:$A$13,D1331)&gt;0,"Income",IF(COUNTIF(Settings!$A$32:$A$34,D1331)&gt;0,"Saving","Spending")))</f>
        <v/>
      </c>
      <c r="G1331" s="15"/>
      <c r="H1331" s="22" t="str">
        <f aca="false">IF(B1331="","",IF(OR(I1331=0,INDEX(Settings!$F$6:$F$65,MAX(I1331,1))=""),"Uncategorised",INDEX(Settings!$F$6:$F$65,I1331)))</f>
        <v/>
      </c>
      <c r="I1331" s="22" t="str">
        <f aca="false">IF(B1331="","",SUMPRODUCT(MAX((Settings!$E$6:$E$65&lt;&gt;"")*ISNUMBER(SEARCH(Settings!$E$6:$E$65,B1331))*(ROW(Settings!$E$6:$E$65)-5))))</f>
        <v/>
      </c>
    </row>
    <row r="1332" customFormat="false" ht="15" hidden="false" customHeight="false" outlineLevel="0" collapsed="false">
      <c r="A1332" s="19"/>
      <c r="B1332" s="15"/>
      <c r="C1332" s="20"/>
      <c r="D1332" s="21" t="str">
        <f aca="false">IF(B1332="","",IF(E1332&lt;&gt;"",E1332,H1332))</f>
        <v/>
      </c>
      <c r="E1332" s="15"/>
      <c r="F1332" s="21" t="str">
        <f aca="false">IF(D1332="","",IF(COUNTIF(Settings!$A$6:$A$13,D1332)&gt;0,"Income",IF(COUNTIF(Settings!$A$32:$A$34,D1332)&gt;0,"Saving","Spending")))</f>
        <v/>
      </c>
      <c r="G1332" s="15"/>
      <c r="H1332" s="22" t="str">
        <f aca="false">IF(B1332="","",IF(OR(I1332=0,INDEX(Settings!$F$6:$F$65,MAX(I1332,1))=""),"Uncategorised",INDEX(Settings!$F$6:$F$65,I1332)))</f>
        <v/>
      </c>
      <c r="I1332" s="22" t="str">
        <f aca="false">IF(B1332="","",SUMPRODUCT(MAX((Settings!$E$6:$E$65&lt;&gt;"")*ISNUMBER(SEARCH(Settings!$E$6:$E$65,B1332))*(ROW(Settings!$E$6:$E$65)-5))))</f>
        <v/>
      </c>
    </row>
    <row r="1333" customFormat="false" ht="15" hidden="false" customHeight="false" outlineLevel="0" collapsed="false">
      <c r="A1333" s="19"/>
      <c r="B1333" s="15"/>
      <c r="C1333" s="20"/>
      <c r="D1333" s="21" t="str">
        <f aca="false">IF(B1333="","",IF(E1333&lt;&gt;"",E1333,H1333))</f>
        <v/>
      </c>
      <c r="E1333" s="15"/>
      <c r="F1333" s="21" t="str">
        <f aca="false">IF(D1333="","",IF(COUNTIF(Settings!$A$6:$A$13,D1333)&gt;0,"Income",IF(COUNTIF(Settings!$A$32:$A$34,D1333)&gt;0,"Saving","Spending")))</f>
        <v/>
      </c>
      <c r="G1333" s="15"/>
      <c r="H1333" s="22" t="str">
        <f aca="false">IF(B1333="","",IF(OR(I1333=0,INDEX(Settings!$F$6:$F$65,MAX(I1333,1))=""),"Uncategorised",INDEX(Settings!$F$6:$F$65,I1333)))</f>
        <v/>
      </c>
      <c r="I1333" s="22" t="str">
        <f aca="false">IF(B1333="","",SUMPRODUCT(MAX((Settings!$E$6:$E$65&lt;&gt;"")*ISNUMBER(SEARCH(Settings!$E$6:$E$65,B1333))*(ROW(Settings!$E$6:$E$65)-5))))</f>
        <v/>
      </c>
    </row>
    <row r="1334" customFormat="false" ht="15" hidden="false" customHeight="false" outlineLevel="0" collapsed="false">
      <c r="A1334" s="19"/>
      <c r="B1334" s="15"/>
      <c r="C1334" s="20"/>
      <c r="D1334" s="21" t="str">
        <f aca="false">IF(B1334="","",IF(E1334&lt;&gt;"",E1334,H1334))</f>
        <v/>
      </c>
      <c r="E1334" s="15"/>
      <c r="F1334" s="21" t="str">
        <f aca="false">IF(D1334="","",IF(COUNTIF(Settings!$A$6:$A$13,D1334)&gt;0,"Income",IF(COUNTIF(Settings!$A$32:$A$34,D1334)&gt;0,"Saving","Spending")))</f>
        <v/>
      </c>
      <c r="G1334" s="15"/>
      <c r="H1334" s="22" t="str">
        <f aca="false">IF(B1334="","",IF(OR(I1334=0,INDEX(Settings!$F$6:$F$65,MAX(I1334,1))=""),"Uncategorised",INDEX(Settings!$F$6:$F$65,I1334)))</f>
        <v/>
      </c>
      <c r="I1334" s="22" t="str">
        <f aca="false">IF(B1334="","",SUMPRODUCT(MAX((Settings!$E$6:$E$65&lt;&gt;"")*ISNUMBER(SEARCH(Settings!$E$6:$E$65,B1334))*(ROW(Settings!$E$6:$E$65)-5))))</f>
        <v/>
      </c>
    </row>
    <row r="1335" customFormat="false" ht="15" hidden="false" customHeight="false" outlineLevel="0" collapsed="false">
      <c r="A1335" s="19"/>
      <c r="B1335" s="15"/>
      <c r="C1335" s="20"/>
      <c r="D1335" s="21" t="str">
        <f aca="false">IF(B1335="","",IF(E1335&lt;&gt;"",E1335,H1335))</f>
        <v/>
      </c>
      <c r="E1335" s="15"/>
      <c r="F1335" s="21" t="str">
        <f aca="false">IF(D1335="","",IF(COUNTIF(Settings!$A$6:$A$13,D1335)&gt;0,"Income",IF(COUNTIF(Settings!$A$32:$A$34,D1335)&gt;0,"Saving","Spending")))</f>
        <v/>
      </c>
      <c r="G1335" s="15"/>
      <c r="H1335" s="22" t="str">
        <f aca="false">IF(B1335="","",IF(OR(I1335=0,INDEX(Settings!$F$6:$F$65,MAX(I1335,1))=""),"Uncategorised",INDEX(Settings!$F$6:$F$65,I1335)))</f>
        <v/>
      </c>
      <c r="I1335" s="22" t="str">
        <f aca="false">IF(B1335="","",SUMPRODUCT(MAX((Settings!$E$6:$E$65&lt;&gt;"")*ISNUMBER(SEARCH(Settings!$E$6:$E$65,B1335))*(ROW(Settings!$E$6:$E$65)-5))))</f>
        <v/>
      </c>
    </row>
    <row r="1336" customFormat="false" ht="15" hidden="false" customHeight="false" outlineLevel="0" collapsed="false">
      <c r="A1336" s="19"/>
      <c r="B1336" s="15"/>
      <c r="C1336" s="20"/>
      <c r="D1336" s="21" t="str">
        <f aca="false">IF(B1336="","",IF(E1336&lt;&gt;"",E1336,H1336))</f>
        <v/>
      </c>
      <c r="E1336" s="15"/>
      <c r="F1336" s="21" t="str">
        <f aca="false">IF(D1336="","",IF(COUNTIF(Settings!$A$6:$A$13,D1336)&gt;0,"Income",IF(COUNTIF(Settings!$A$32:$A$34,D1336)&gt;0,"Saving","Spending")))</f>
        <v/>
      </c>
      <c r="G1336" s="15"/>
      <c r="H1336" s="22" t="str">
        <f aca="false">IF(B1336="","",IF(OR(I1336=0,INDEX(Settings!$F$6:$F$65,MAX(I1336,1))=""),"Uncategorised",INDEX(Settings!$F$6:$F$65,I1336)))</f>
        <v/>
      </c>
      <c r="I1336" s="22" t="str">
        <f aca="false">IF(B1336="","",SUMPRODUCT(MAX((Settings!$E$6:$E$65&lt;&gt;"")*ISNUMBER(SEARCH(Settings!$E$6:$E$65,B1336))*(ROW(Settings!$E$6:$E$65)-5))))</f>
        <v/>
      </c>
    </row>
    <row r="1337" customFormat="false" ht="15" hidden="false" customHeight="false" outlineLevel="0" collapsed="false">
      <c r="A1337" s="19"/>
      <c r="B1337" s="15"/>
      <c r="C1337" s="20"/>
      <c r="D1337" s="21" t="str">
        <f aca="false">IF(B1337="","",IF(E1337&lt;&gt;"",E1337,H1337))</f>
        <v/>
      </c>
      <c r="E1337" s="15"/>
      <c r="F1337" s="21" t="str">
        <f aca="false">IF(D1337="","",IF(COUNTIF(Settings!$A$6:$A$13,D1337)&gt;0,"Income",IF(COUNTIF(Settings!$A$32:$A$34,D1337)&gt;0,"Saving","Spending")))</f>
        <v/>
      </c>
      <c r="G1337" s="15"/>
      <c r="H1337" s="22" t="str">
        <f aca="false">IF(B1337="","",IF(OR(I1337=0,INDEX(Settings!$F$6:$F$65,MAX(I1337,1))=""),"Uncategorised",INDEX(Settings!$F$6:$F$65,I1337)))</f>
        <v/>
      </c>
      <c r="I1337" s="22" t="str">
        <f aca="false">IF(B1337="","",SUMPRODUCT(MAX((Settings!$E$6:$E$65&lt;&gt;"")*ISNUMBER(SEARCH(Settings!$E$6:$E$65,B1337))*(ROW(Settings!$E$6:$E$65)-5))))</f>
        <v/>
      </c>
    </row>
    <row r="1338" customFormat="false" ht="15" hidden="false" customHeight="false" outlineLevel="0" collapsed="false">
      <c r="A1338" s="19"/>
      <c r="B1338" s="15"/>
      <c r="C1338" s="20"/>
      <c r="D1338" s="21" t="str">
        <f aca="false">IF(B1338="","",IF(E1338&lt;&gt;"",E1338,H1338))</f>
        <v/>
      </c>
      <c r="E1338" s="15"/>
      <c r="F1338" s="21" t="str">
        <f aca="false">IF(D1338="","",IF(COUNTIF(Settings!$A$6:$A$13,D1338)&gt;0,"Income",IF(COUNTIF(Settings!$A$32:$A$34,D1338)&gt;0,"Saving","Spending")))</f>
        <v/>
      </c>
      <c r="G1338" s="15"/>
      <c r="H1338" s="22" t="str">
        <f aca="false">IF(B1338="","",IF(OR(I1338=0,INDEX(Settings!$F$6:$F$65,MAX(I1338,1))=""),"Uncategorised",INDEX(Settings!$F$6:$F$65,I1338)))</f>
        <v/>
      </c>
      <c r="I1338" s="22" t="str">
        <f aca="false">IF(B1338="","",SUMPRODUCT(MAX((Settings!$E$6:$E$65&lt;&gt;"")*ISNUMBER(SEARCH(Settings!$E$6:$E$65,B1338))*(ROW(Settings!$E$6:$E$65)-5))))</f>
        <v/>
      </c>
    </row>
    <row r="1339" customFormat="false" ht="15" hidden="false" customHeight="false" outlineLevel="0" collapsed="false">
      <c r="A1339" s="19"/>
      <c r="B1339" s="15"/>
      <c r="C1339" s="20"/>
      <c r="D1339" s="21" t="str">
        <f aca="false">IF(B1339="","",IF(E1339&lt;&gt;"",E1339,H1339))</f>
        <v/>
      </c>
      <c r="E1339" s="15"/>
      <c r="F1339" s="21" t="str">
        <f aca="false">IF(D1339="","",IF(COUNTIF(Settings!$A$6:$A$13,D1339)&gt;0,"Income",IF(COUNTIF(Settings!$A$32:$A$34,D1339)&gt;0,"Saving","Spending")))</f>
        <v/>
      </c>
      <c r="G1339" s="15"/>
      <c r="H1339" s="22" t="str">
        <f aca="false">IF(B1339="","",IF(OR(I1339=0,INDEX(Settings!$F$6:$F$65,MAX(I1339,1))=""),"Uncategorised",INDEX(Settings!$F$6:$F$65,I1339)))</f>
        <v/>
      </c>
      <c r="I1339" s="22" t="str">
        <f aca="false">IF(B1339="","",SUMPRODUCT(MAX((Settings!$E$6:$E$65&lt;&gt;"")*ISNUMBER(SEARCH(Settings!$E$6:$E$65,B1339))*(ROW(Settings!$E$6:$E$65)-5))))</f>
        <v/>
      </c>
    </row>
    <row r="1340" customFormat="false" ht="15" hidden="false" customHeight="false" outlineLevel="0" collapsed="false">
      <c r="A1340" s="19"/>
      <c r="B1340" s="15"/>
      <c r="C1340" s="20"/>
      <c r="D1340" s="21" t="str">
        <f aca="false">IF(B1340="","",IF(E1340&lt;&gt;"",E1340,H1340))</f>
        <v/>
      </c>
      <c r="E1340" s="15"/>
      <c r="F1340" s="21" t="str">
        <f aca="false">IF(D1340="","",IF(COUNTIF(Settings!$A$6:$A$13,D1340)&gt;0,"Income",IF(COUNTIF(Settings!$A$32:$A$34,D1340)&gt;0,"Saving","Spending")))</f>
        <v/>
      </c>
      <c r="G1340" s="15"/>
      <c r="H1340" s="22" t="str">
        <f aca="false">IF(B1340="","",IF(OR(I1340=0,INDEX(Settings!$F$6:$F$65,MAX(I1340,1))=""),"Uncategorised",INDEX(Settings!$F$6:$F$65,I1340)))</f>
        <v/>
      </c>
      <c r="I1340" s="22" t="str">
        <f aca="false">IF(B1340="","",SUMPRODUCT(MAX((Settings!$E$6:$E$65&lt;&gt;"")*ISNUMBER(SEARCH(Settings!$E$6:$E$65,B1340))*(ROW(Settings!$E$6:$E$65)-5))))</f>
        <v/>
      </c>
    </row>
    <row r="1341" customFormat="false" ht="15" hidden="false" customHeight="false" outlineLevel="0" collapsed="false">
      <c r="A1341" s="19"/>
      <c r="B1341" s="15"/>
      <c r="C1341" s="20"/>
      <c r="D1341" s="21" t="str">
        <f aca="false">IF(B1341="","",IF(E1341&lt;&gt;"",E1341,H1341))</f>
        <v/>
      </c>
      <c r="E1341" s="15"/>
      <c r="F1341" s="21" t="str">
        <f aca="false">IF(D1341="","",IF(COUNTIF(Settings!$A$6:$A$13,D1341)&gt;0,"Income",IF(COUNTIF(Settings!$A$32:$A$34,D1341)&gt;0,"Saving","Spending")))</f>
        <v/>
      </c>
      <c r="G1341" s="15"/>
      <c r="H1341" s="22" t="str">
        <f aca="false">IF(B1341="","",IF(OR(I1341=0,INDEX(Settings!$F$6:$F$65,MAX(I1341,1))=""),"Uncategorised",INDEX(Settings!$F$6:$F$65,I1341)))</f>
        <v/>
      </c>
      <c r="I1341" s="22" t="str">
        <f aca="false">IF(B1341="","",SUMPRODUCT(MAX((Settings!$E$6:$E$65&lt;&gt;"")*ISNUMBER(SEARCH(Settings!$E$6:$E$65,B1341))*(ROW(Settings!$E$6:$E$65)-5))))</f>
        <v/>
      </c>
    </row>
    <row r="1342" customFormat="false" ht="15" hidden="false" customHeight="false" outlineLevel="0" collapsed="false">
      <c r="A1342" s="19"/>
      <c r="B1342" s="15"/>
      <c r="C1342" s="20"/>
      <c r="D1342" s="21" t="str">
        <f aca="false">IF(B1342="","",IF(E1342&lt;&gt;"",E1342,H1342))</f>
        <v/>
      </c>
      <c r="E1342" s="15"/>
      <c r="F1342" s="21" t="str">
        <f aca="false">IF(D1342="","",IF(COUNTIF(Settings!$A$6:$A$13,D1342)&gt;0,"Income",IF(COUNTIF(Settings!$A$32:$A$34,D1342)&gt;0,"Saving","Spending")))</f>
        <v/>
      </c>
      <c r="G1342" s="15"/>
      <c r="H1342" s="22" t="str">
        <f aca="false">IF(B1342="","",IF(OR(I1342=0,INDEX(Settings!$F$6:$F$65,MAX(I1342,1))=""),"Uncategorised",INDEX(Settings!$F$6:$F$65,I1342)))</f>
        <v/>
      </c>
      <c r="I1342" s="22" t="str">
        <f aca="false">IF(B1342="","",SUMPRODUCT(MAX((Settings!$E$6:$E$65&lt;&gt;"")*ISNUMBER(SEARCH(Settings!$E$6:$E$65,B1342))*(ROW(Settings!$E$6:$E$65)-5))))</f>
        <v/>
      </c>
    </row>
    <row r="1343" customFormat="false" ht="15" hidden="false" customHeight="false" outlineLevel="0" collapsed="false">
      <c r="A1343" s="19"/>
      <c r="B1343" s="15"/>
      <c r="C1343" s="20"/>
      <c r="D1343" s="21" t="str">
        <f aca="false">IF(B1343="","",IF(E1343&lt;&gt;"",E1343,H1343))</f>
        <v/>
      </c>
      <c r="E1343" s="15"/>
      <c r="F1343" s="21" t="str">
        <f aca="false">IF(D1343="","",IF(COUNTIF(Settings!$A$6:$A$13,D1343)&gt;0,"Income",IF(COUNTIF(Settings!$A$32:$A$34,D1343)&gt;0,"Saving","Spending")))</f>
        <v/>
      </c>
      <c r="G1343" s="15"/>
      <c r="H1343" s="22" t="str">
        <f aca="false">IF(B1343="","",IF(OR(I1343=0,INDEX(Settings!$F$6:$F$65,MAX(I1343,1))=""),"Uncategorised",INDEX(Settings!$F$6:$F$65,I1343)))</f>
        <v/>
      </c>
      <c r="I1343" s="22" t="str">
        <f aca="false">IF(B1343="","",SUMPRODUCT(MAX((Settings!$E$6:$E$65&lt;&gt;"")*ISNUMBER(SEARCH(Settings!$E$6:$E$65,B1343))*(ROW(Settings!$E$6:$E$65)-5))))</f>
        <v/>
      </c>
    </row>
    <row r="1344" customFormat="false" ht="15" hidden="false" customHeight="false" outlineLevel="0" collapsed="false">
      <c r="A1344" s="19"/>
      <c r="B1344" s="15"/>
      <c r="C1344" s="20"/>
      <c r="D1344" s="21" t="str">
        <f aca="false">IF(B1344="","",IF(E1344&lt;&gt;"",E1344,H1344))</f>
        <v/>
      </c>
      <c r="E1344" s="15"/>
      <c r="F1344" s="21" t="str">
        <f aca="false">IF(D1344="","",IF(COUNTIF(Settings!$A$6:$A$13,D1344)&gt;0,"Income",IF(COUNTIF(Settings!$A$32:$A$34,D1344)&gt;0,"Saving","Spending")))</f>
        <v/>
      </c>
      <c r="G1344" s="15"/>
      <c r="H1344" s="22" t="str">
        <f aca="false">IF(B1344="","",IF(OR(I1344=0,INDEX(Settings!$F$6:$F$65,MAX(I1344,1))=""),"Uncategorised",INDEX(Settings!$F$6:$F$65,I1344)))</f>
        <v/>
      </c>
      <c r="I1344" s="22" t="str">
        <f aca="false">IF(B1344="","",SUMPRODUCT(MAX((Settings!$E$6:$E$65&lt;&gt;"")*ISNUMBER(SEARCH(Settings!$E$6:$E$65,B1344))*(ROW(Settings!$E$6:$E$65)-5))))</f>
        <v/>
      </c>
    </row>
    <row r="1345" customFormat="false" ht="15" hidden="false" customHeight="false" outlineLevel="0" collapsed="false">
      <c r="A1345" s="19"/>
      <c r="B1345" s="15"/>
      <c r="C1345" s="20"/>
      <c r="D1345" s="21" t="str">
        <f aca="false">IF(B1345="","",IF(E1345&lt;&gt;"",E1345,H1345))</f>
        <v/>
      </c>
      <c r="E1345" s="15"/>
      <c r="F1345" s="21" t="str">
        <f aca="false">IF(D1345="","",IF(COUNTIF(Settings!$A$6:$A$13,D1345)&gt;0,"Income",IF(COUNTIF(Settings!$A$32:$A$34,D1345)&gt;0,"Saving","Spending")))</f>
        <v/>
      </c>
      <c r="G1345" s="15"/>
      <c r="H1345" s="22" t="str">
        <f aca="false">IF(B1345="","",IF(OR(I1345=0,INDEX(Settings!$F$6:$F$65,MAX(I1345,1))=""),"Uncategorised",INDEX(Settings!$F$6:$F$65,I1345)))</f>
        <v/>
      </c>
      <c r="I1345" s="22" t="str">
        <f aca="false">IF(B1345="","",SUMPRODUCT(MAX((Settings!$E$6:$E$65&lt;&gt;"")*ISNUMBER(SEARCH(Settings!$E$6:$E$65,B1345))*(ROW(Settings!$E$6:$E$65)-5))))</f>
        <v/>
      </c>
    </row>
    <row r="1346" customFormat="false" ht="15" hidden="false" customHeight="false" outlineLevel="0" collapsed="false">
      <c r="A1346" s="19"/>
      <c r="B1346" s="15"/>
      <c r="C1346" s="20"/>
      <c r="D1346" s="21" t="str">
        <f aca="false">IF(B1346="","",IF(E1346&lt;&gt;"",E1346,H1346))</f>
        <v/>
      </c>
      <c r="E1346" s="15"/>
      <c r="F1346" s="21" t="str">
        <f aca="false">IF(D1346="","",IF(COUNTIF(Settings!$A$6:$A$13,D1346)&gt;0,"Income",IF(COUNTIF(Settings!$A$32:$A$34,D1346)&gt;0,"Saving","Spending")))</f>
        <v/>
      </c>
      <c r="G1346" s="15"/>
      <c r="H1346" s="22" t="str">
        <f aca="false">IF(B1346="","",IF(OR(I1346=0,INDEX(Settings!$F$6:$F$65,MAX(I1346,1))=""),"Uncategorised",INDEX(Settings!$F$6:$F$65,I1346)))</f>
        <v/>
      </c>
      <c r="I1346" s="22" t="str">
        <f aca="false">IF(B1346="","",SUMPRODUCT(MAX((Settings!$E$6:$E$65&lt;&gt;"")*ISNUMBER(SEARCH(Settings!$E$6:$E$65,B1346))*(ROW(Settings!$E$6:$E$65)-5))))</f>
        <v/>
      </c>
    </row>
    <row r="1347" customFormat="false" ht="15" hidden="false" customHeight="false" outlineLevel="0" collapsed="false">
      <c r="A1347" s="19"/>
      <c r="B1347" s="15"/>
      <c r="C1347" s="20"/>
      <c r="D1347" s="21" t="str">
        <f aca="false">IF(B1347="","",IF(E1347&lt;&gt;"",E1347,H1347))</f>
        <v/>
      </c>
      <c r="E1347" s="15"/>
      <c r="F1347" s="21" t="str">
        <f aca="false">IF(D1347="","",IF(COUNTIF(Settings!$A$6:$A$13,D1347)&gt;0,"Income",IF(COUNTIF(Settings!$A$32:$A$34,D1347)&gt;0,"Saving","Spending")))</f>
        <v/>
      </c>
      <c r="G1347" s="15"/>
      <c r="H1347" s="22" t="str">
        <f aca="false">IF(B1347="","",IF(OR(I1347=0,INDEX(Settings!$F$6:$F$65,MAX(I1347,1))=""),"Uncategorised",INDEX(Settings!$F$6:$F$65,I1347)))</f>
        <v/>
      </c>
      <c r="I1347" s="22" t="str">
        <f aca="false">IF(B1347="","",SUMPRODUCT(MAX((Settings!$E$6:$E$65&lt;&gt;"")*ISNUMBER(SEARCH(Settings!$E$6:$E$65,B1347))*(ROW(Settings!$E$6:$E$65)-5))))</f>
        <v/>
      </c>
    </row>
    <row r="1348" customFormat="false" ht="15" hidden="false" customHeight="false" outlineLevel="0" collapsed="false">
      <c r="A1348" s="19"/>
      <c r="B1348" s="15"/>
      <c r="C1348" s="20"/>
      <c r="D1348" s="21" t="str">
        <f aca="false">IF(B1348="","",IF(E1348&lt;&gt;"",E1348,H1348))</f>
        <v/>
      </c>
      <c r="E1348" s="15"/>
      <c r="F1348" s="21" t="str">
        <f aca="false">IF(D1348="","",IF(COUNTIF(Settings!$A$6:$A$13,D1348)&gt;0,"Income",IF(COUNTIF(Settings!$A$32:$A$34,D1348)&gt;0,"Saving","Spending")))</f>
        <v/>
      </c>
      <c r="G1348" s="15"/>
      <c r="H1348" s="22" t="str">
        <f aca="false">IF(B1348="","",IF(OR(I1348=0,INDEX(Settings!$F$6:$F$65,MAX(I1348,1))=""),"Uncategorised",INDEX(Settings!$F$6:$F$65,I1348)))</f>
        <v/>
      </c>
      <c r="I1348" s="22" t="str">
        <f aca="false">IF(B1348="","",SUMPRODUCT(MAX((Settings!$E$6:$E$65&lt;&gt;"")*ISNUMBER(SEARCH(Settings!$E$6:$E$65,B1348))*(ROW(Settings!$E$6:$E$65)-5))))</f>
        <v/>
      </c>
    </row>
    <row r="1349" customFormat="false" ht="15" hidden="false" customHeight="false" outlineLevel="0" collapsed="false">
      <c r="A1349" s="19"/>
      <c r="B1349" s="15"/>
      <c r="C1349" s="20"/>
      <c r="D1349" s="21" t="str">
        <f aca="false">IF(B1349="","",IF(E1349&lt;&gt;"",E1349,H1349))</f>
        <v/>
      </c>
      <c r="E1349" s="15"/>
      <c r="F1349" s="21" t="str">
        <f aca="false">IF(D1349="","",IF(COUNTIF(Settings!$A$6:$A$13,D1349)&gt;0,"Income",IF(COUNTIF(Settings!$A$32:$A$34,D1349)&gt;0,"Saving","Spending")))</f>
        <v/>
      </c>
      <c r="G1349" s="15"/>
      <c r="H1349" s="22" t="str">
        <f aca="false">IF(B1349="","",IF(OR(I1349=0,INDEX(Settings!$F$6:$F$65,MAX(I1349,1))=""),"Uncategorised",INDEX(Settings!$F$6:$F$65,I1349)))</f>
        <v/>
      </c>
      <c r="I1349" s="22" t="str">
        <f aca="false">IF(B1349="","",SUMPRODUCT(MAX((Settings!$E$6:$E$65&lt;&gt;"")*ISNUMBER(SEARCH(Settings!$E$6:$E$65,B1349))*(ROW(Settings!$E$6:$E$65)-5))))</f>
        <v/>
      </c>
    </row>
    <row r="1350" customFormat="false" ht="15" hidden="false" customHeight="false" outlineLevel="0" collapsed="false">
      <c r="A1350" s="19"/>
      <c r="B1350" s="15"/>
      <c r="C1350" s="20"/>
      <c r="D1350" s="21" t="str">
        <f aca="false">IF(B1350="","",IF(E1350&lt;&gt;"",E1350,H1350))</f>
        <v/>
      </c>
      <c r="E1350" s="15"/>
      <c r="F1350" s="21" t="str">
        <f aca="false">IF(D1350="","",IF(COUNTIF(Settings!$A$6:$A$13,D1350)&gt;0,"Income",IF(COUNTIF(Settings!$A$32:$A$34,D1350)&gt;0,"Saving","Spending")))</f>
        <v/>
      </c>
      <c r="G1350" s="15"/>
      <c r="H1350" s="22" t="str">
        <f aca="false">IF(B1350="","",IF(OR(I1350=0,INDEX(Settings!$F$6:$F$65,MAX(I1350,1))=""),"Uncategorised",INDEX(Settings!$F$6:$F$65,I1350)))</f>
        <v/>
      </c>
      <c r="I1350" s="22" t="str">
        <f aca="false">IF(B1350="","",SUMPRODUCT(MAX((Settings!$E$6:$E$65&lt;&gt;"")*ISNUMBER(SEARCH(Settings!$E$6:$E$65,B1350))*(ROW(Settings!$E$6:$E$65)-5))))</f>
        <v/>
      </c>
    </row>
    <row r="1351" customFormat="false" ht="15" hidden="false" customHeight="false" outlineLevel="0" collapsed="false">
      <c r="A1351" s="19"/>
      <c r="B1351" s="15"/>
      <c r="C1351" s="20"/>
      <c r="D1351" s="21" t="str">
        <f aca="false">IF(B1351="","",IF(E1351&lt;&gt;"",E1351,H1351))</f>
        <v/>
      </c>
      <c r="E1351" s="15"/>
      <c r="F1351" s="21" t="str">
        <f aca="false">IF(D1351="","",IF(COUNTIF(Settings!$A$6:$A$13,D1351)&gt;0,"Income",IF(COUNTIF(Settings!$A$32:$A$34,D1351)&gt;0,"Saving","Spending")))</f>
        <v/>
      </c>
      <c r="G1351" s="15"/>
      <c r="H1351" s="22" t="str">
        <f aca="false">IF(B1351="","",IF(OR(I1351=0,INDEX(Settings!$F$6:$F$65,MAX(I1351,1))=""),"Uncategorised",INDEX(Settings!$F$6:$F$65,I1351)))</f>
        <v/>
      </c>
      <c r="I1351" s="22" t="str">
        <f aca="false">IF(B1351="","",SUMPRODUCT(MAX((Settings!$E$6:$E$65&lt;&gt;"")*ISNUMBER(SEARCH(Settings!$E$6:$E$65,B1351))*(ROW(Settings!$E$6:$E$65)-5))))</f>
        <v/>
      </c>
    </row>
    <row r="1352" customFormat="false" ht="15" hidden="false" customHeight="false" outlineLevel="0" collapsed="false">
      <c r="A1352" s="19"/>
      <c r="B1352" s="15"/>
      <c r="C1352" s="20"/>
      <c r="D1352" s="21" t="str">
        <f aca="false">IF(B1352="","",IF(E1352&lt;&gt;"",E1352,H1352))</f>
        <v/>
      </c>
      <c r="E1352" s="15"/>
      <c r="F1352" s="21" t="str">
        <f aca="false">IF(D1352="","",IF(COUNTIF(Settings!$A$6:$A$13,D1352)&gt;0,"Income",IF(COUNTIF(Settings!$A$32:$A$34,D1352)&gt;0,"Saving","Spending")))</f>
        <v/>
      </c>
      <c r="G1352" s="15"/>
      <c r="H1352" s="22" t="str">
        <f aca="false">IF(B1352="","",IF(OR(I1352=0,INDEX(Settings!$F$6:$F$65,MAX(I1352,1))=""),"Uncategorised",INDEX(Settings!$F$6:$F$65,I1352)))</f>
        <v/>
      </c>
      <c r="I1352" s="22" t="str">
        <f aca="false">IF(B1352="","",SUMPRODUCT(MAX((Settings!$E$6:$E$65&lt;&gt;"")*ISNUMBER(SEARCH(Settings!$E$6:$E$65,B1352))*(ROW(Settings!$E$6:$E$65)-5))))</f>
        <v/>
      </c>
    </row>
    <row r="1353" customFormat="false" ht="15" hidden="false" customHeight="false" outlineLevel="0" collapsed="false">
      <c r="A1353" s="19"/>
      <c r="B1353" s="15"/>
      <c r="C1353" s="20"/>
      <c r="D1353" s="21" t="str">
        <f aca="false">IF(B1353="","",IF(E1353&lt;&gt;"",E1353,H1353))</f>
        <v/>
      </c>
      <c r="E1353" s="15"/>
      <c r="F1353" s="21" t="str">
        <f aca="false">IF(D1353="","",IF(COUNTIF(Settings!$A$6:$A$13,D1353)&gt;0,"Income",IF(COUNTIF(Settings!$A$32:$A$34,D1353)&gt;0,"Saving","Spending")))</f>
        <v/>
      </c>
      <c r="G1353" s="15"/>
      <c r="H1353" s="22" t="str">
        <f aca="false">IF(B1353="","",IF(OR(I1353=0,INDEX(Settings!$F$6:$F$65,MAX(I1353,1))=""),"Uncategorised",INDEX(Settings!$F$6:$F$65,I1353)))</f>
        <v/>
      </c>
      <c r="I1353" s="22" t="str">
        <f aca="false">IF(B1353="","",SUMPRODUCT(MAX((Settings!$E$6:$E$65&lt;&gt;"")*ISNUMBER(SEARCH(Settings!$E$6:$E$65,B1353))*(ROW(Settings!$E$6:$E$65)-5))))</f>
        <v/>
      </c>
    </row>
    <row r="1354" customFormat="false" ht="15" hidden="false" customHeight="false" outlineLevel="0" collapsed="false">
      <c r="A1354" s="19"/>
      <c r="B1354" s="15"/>
      <c r="C1354" s="20"/>
      <c r="D1354" s="21" t="str">
        <f aca="false">IF(B1354="","",IF(E1354&lt;&gt;"",E1354,H1354))</f>
        <v/>
      </c>
      <c r="E1354" s="15"/>
      <c r="F1354" s="21" t="str">
        <f aca="false">IF(D1354="","",IF(COUNTIF(Settings!$A$6:$A$13,D1354)&gt;0,"Income",IF(COUNTIF(Settings!$A$32:$A$34,D1354)&gt;0,"Saving","Spending")))</f>
        <v/>
      </c>
      <c r="G1354" s="15"/>
      <c r="H1354" s="22" t="str">
        <f aca="false">IF(B1354="","",IF(OR(I1354=0,INDEX(Settings!$F$6:$F$65,MAX(I1354,1))=""),"Uncategorised",INDEX(Settings!$F$6:$F$65,I1354)))</f>
        <v/>
      </c>
      <c r="I1354" s="22" t="str">
        <f aca="false">IF(B1354="","",SUMPRODUCT(MAX((Settings!$E$6:$E$65&lt;&gt;"")*ISNUMBER(SEARCH(Settings!$E$6:$E$65,B1354))*(ROW(Settings!$E$6:$E$65)-5))))</f>
        <v/>
      </c>
    </row>
    <row r="1355" customFormat="false" ht="15" hidden="false" customHeight="false" outlineLevel="0" collapsed="false">
      <c r="A1355" s="19"/>
      <c r="B1355" s="15"/>
      <c r="C1355" s="20"/>
      <c r="D1355" s="21" t="str">
        <f aca="false">IF(B1355="","",IF(E1355&lt;&gt;"",E1355,H1355))</f>
        <v/>
      </c>
      <c r="E1355" s="15"/>
      <c r="F1355" s="21" t="str">
        <f aca="false">IF(D1355="","",IF(COUNTIF(Settings!$A$6:$A$13,D1355)&gt;0,"Income",IF(COUNTIF(Settings!$A$32:$A$34,D1355)&gt;0,"Saving","Spending")))</f>
        <v/>
      </c>
      <c r="G1355" s="15"/>
      <c r="H1355" s="22" t="str">
        <f aca="false">IF(B1355="","",IF(OR(I1355=0,INDEX(Settings!$F$6:$F$65,MAX(I1355,1))=""),"Uncategorised",INDEX(Settings!$F$6:$F$65,I1355)))</f>
        <v/>
      </c>
      <c r="I1355" s="22" t="str">
        <f aca="false">IF(B1355="","",SUMPRODUCT(MAX((Settings!$E$6:$E$65&lt;&gt;"")*ISNUMBER(SEARCH(Settings!$E$6:$E$65,B1355))*(ROW(Settings!$E$6:$E$65)-5))))</f>
        <v/>
      </c>
    </row>
    <row r="1356" customFormat="false" ht="15" hidden="false" customHeight="false" outlineLevel="0" collapsed="false">
      <c r="A1356" s="19"/>
      <c r="B1356" s="15"/>
      <c r="C1356" s="20"/>
      <c r="D1356" s="21" t="str">
        <f aca="false">IF(B1356="","",IF(E1356&lt;&gt;"",E1356,H1356))</f>
        <v/>
      </c>
      <c r="E1356" s="15"/>
      <c r="F1356" s="21" t="str">
        <f aca="false">IF(D1356="","",IF(COUNTIF(Settings!$A$6:$A$13,D1356)&gt;0,"Income",IF(COUNTIF(Settings!$A$32:$A$34,D1356)&gt;0,"Saving","Spending")))</f>
        <v/>
      </c>
      <c r="G1356" s="15"/>
      <c r="H1356" s="22" t="str">
        <f aca="false">IF(B1356="","",IF(OR(I1356=0,INDEX(Settings!$F$6:$F$65,MAX(I1356,1))=""),"Uncategorised",INDEX(Settings!$F$6:$F$65,I1356)))</f>
        <v/>
      </c>
      <c r="I1356" s="22" t="str">
        <f aca="false">IF(B1356="","",SUMPRODUCT(MAX((Settings!$E$6:$E$65&lt;&gt;"")*ISNUMBER(SEARCH(Settings!$E$6:$E$65,B1356))*(ROW(Settings!$E$6:$E$65)-5))))</f>
        <v/>
      </c>
    </row>
    <row r="1357" customFormat="false" ht="15" hidden="false" customHeight="false" outlineLevel="0" collapsed="false">
      <c r="A1357" s="19"/>
      <c r="B1357" s="15"/>
      <c r="C1357" s="20"/>
      <c r="D1357" s="21" t="str">
        <f aca="false">IF(B1357="","",IF(E1357&lt;&gt;"",E1357,H1357))</f>
        <v/>
      </c>
      <c r="E1357" s="15"/>
      <c r="F1357" s="21" t="str">
        <f aca="false">IF(D1357="","",IF(COUNTIF(Settings!$A$6:$A$13,D1357)&gt;0,"Income",IF(COUNTIF(Settings!$A$32:$A$34,D1357)&gt;0,"Saving","Spending")))</f>
        <v/>
      </c>
      <c r="G1357" s="15"/>
      <c r="H1357" s="22" t="str">
        <f aca="false">IF(B1357="","",IF(OR(I1357=0,INDEX(Settings!$F$6:$F$65,MAX(I1357,1))=""),"Uncategorised",INDEX(Settings!$F$6:$F$65,I1357)))</f>
        <v/>
      </c>
      <c r="I1357" s="22" t="str">
        <f aca="false">IF(B1357="","",SUMPRODUCT(MAX((Settings!$E$6:$E$65&lt;&gt;"")*ISNUMBER(SEARCH(Settings!$E$6:$E$65,B1357))*(ROW(Settings!$E$6:$E$65)-5))))</f>
        <v/>
      </c>
    </row>
    <row r="1358" customFormat="false" ht="15" hidden="false" customHeight="false" outlineLevel="0" collapsed="false">
      <c r="A1358" s="19"/>
      <c r="B1358" s="15"/>
      <c r="C1358" s="20"/>
      <c r="D1358" s="21" t="str">
        <f aca="false">IF(B1358="","",IF(E1358&lt;&gt;"",E1358,H1358))</f>
        <v/>
      </c>
      <c r="E1358" s="15"/>
      <c r="F1358" s="21" t="str">
        <f aca="false">IF(D1358="","",IF(COUNTIF(Settings!$A$6:$A$13,D1358)&gt;0,"Income",IF(COUNTIF(Settings!$A$32:$A$34,D1358)&gt;0,"Saving","Spending")))</f>
        <v/>
      </c>
      <c r="G1358" s="15"/>
      <c r="H1358" s="22" t="str">
        <f aca="false">IF(B1358="","",IF(OR(I1358=0,INDEX(Settings!$F$6:$F$65,MAX(I1358,1))=""),"Uncategorised",INDEX(Settings!$F$6:$F$65,I1358)))</f>
        <v/>
      </c>
      <c r="I1358" s="22" t="str">
        <f aca="false">IF(B1358="","",SUMPRODUCT(MAX((Settings!$E$6:$E$65&lt;&gt;"")*ISNUMBER(SEARCH(Settings!$E$6:$E$65,B1358))*(ROW(Settings!$E$6:$E$65)-5))))</f>
        <v/>
      </c>
    </row>
    <row r="1359" customFormat="false" ht="15" hidden="false" customHeight="false" outlineLevel="0" collapsed="false">
      <c r="A1359" s="19"/>
      <c r="B1359" s="15"/>
      <c r="C1359" s="20"/>
      <c r="D1359" s="21" t="str">
        <f aca="false">IF(B1359="","",IF(E1359&lt;&gt;"",E1359,H1359))</f>
        <v/>
      </c>
      <c r="E1359" s="15"/>
      <c r="F1359" s="21" t="str">
        <f aca="false">IF(D1359="","",IF(COUNTIF(Settings!$A$6:$A$13,D1359)&gt;0,"Income",IF(COUNTIF(Settings!$A$32:$A$34,D1359)&gt;0,"Saving","Spending")))</f>
        <v/>
      </c>
      <c r="G1359" s="15"/>
      <c r="H1359" s="22" t="str">
        <f aca="false">IF(B1359="","",IF(OR(I1359=0,INDEX(Settings!$F$6:$F$65,MAX(I1359,1))=""),"Uncategorised",INDEX(Settings!$F$6:$F$65,I1359)))</f>
        <v/>
      </c>
      <c r="I1359" s="22" t="str">
        <f aca="false">IF(B1359="","",SUMPRODUCT(MAX((Settings!$E$6:$E$65&lt;&gt;"")*ISNUMBER(SEARCH(Settings!$E$6:$E$65,B1359))*(ROW(Settings!$E$6:$E$65)-5))))</f>
        <v/>
      </c>
    </row>
    <row r="1360" customFormat="false" ht="15" hidden="false" customHeight="false" outlineLevel="0" collapsed="false">
      <c r="A1360" s="19"/>
      <c r="B1360" s="15"/>
      <c r="C1360" s="20"/>
      <c r="D1360" s="21" t="str">
        <f aca="false">IF(B1360="","",IF(E1360&lt;&gt;"",E1360,H1360))</f>
        <v/>
      </c>
      <c r="E1360" s="15"/>
      <c r="F1360" s="21" t="str">
        <f aca="false">IF(D1360="","",IF(COUNTIF(Settings!$A$6:$A$13,D1360)&gt;0,"Income",IF(COUNTIF(Settings!$A$32:$A$34,D1360)&gt;0,"Saving","Spending")))</f>
        <v/>
      </c>
      <c r="G1360" s="15"/>
      <c r="H1360" s="22" t="str">
        <f aca="false">IF(B1360="","",IF(OR(I1360=0,INDEX(Settings!$F$6:$F$65,MAX(I1360,1))=""),"Uncategorised",INDEX(Settings!$F$6:$F$65,I1360)))</f>
        <v/>
      </c>
      <c r="I1360" s="22" t="str">
        <f aca="false">IF(B1360="","",SUMPRODUCT(MAX((Settings!$E$6:$E$65&lt;&gt;"")*ISNUMBER(SEARCH(Settings!$E$6:$E$65,B1360))*(ROW(Settings!$E$6:$E$65)-5))))</f>
        <v/>
      </c>
    </row>
    <row r="1361" customFormat="false" ht="15" hidden="false" customHeight="false" outlineLevel="0" collapsed="false">
      <c r="A1361" s="19"/>
      <c r="B1361" s="15"/>
      <c r="C1361" s="20"/>
      <c r="D1361" s="21" t="str">
        <f aca="false">IF(B1361="","",IF(E1361&lt;&gt;"",E1361,H1361))</f>
        <v/>
      </c>
      <c r="E1361" s="15"/>
      <c r="F1361" s="21" t="str">
        <f aca="false">IF(D1361="","",IF(COUNTIF(Settings!$A$6:$A$13,D1361)&gt;0,"Income",IF(COUNTIF(Settings!$A$32:$A$34,D1361)&gt;0,"Saving","Spending")))</f>
        <v/>
      </c>
      <c r="G1361" s="15"/>
      <c r="H1361" s="22" t="str">
        <f aca="false">IF(B1361="","",IF(OR(I1361=0,INDEX(Settings!$F$6:$F$65,MAX(I1361,1))=""),"Uncategorised",INDEX(Settings!$F$6:$F$65,I1361)))</f>
        <v/>
      </c>
      <c r="I1361" s="22" t="str">
        <f aca="false">IF(B1361="","",SUMPRODUCT(MAX((Settings!$E$6:$E$65&lt;&gt;"")*ISNUMBER(SEARCH(Settings!$E$6:$E$65,B1361))*(ROW(Settings!$E$6:$E$65)-5))))</f>
        <v/>
      </c>
    </row>
    <row r="1362" customFormat="false" ht="15" hidden="false" customHeight="false" outlineLevel="0" collapsed="false">
      <c r="A1362" s="19"/>
      <c r="B1362" s="15"/>
      <c r="C1362" s="20"/>
      <c r="D1362" s="21" t="str">
        <f aca="false">IF(B1362="","",IF(E1362&lt;&gt;"",E1362,H1362))</f>
        <v/>
      </c>
      <c r="E1362" s="15"/>
      <c r="F1362" s="21" t="str">
        <f aca="false">IF(D1362="","",IF(COUNTIF(Settings!$A$6:$A$13,D1362)&gt;0,"Income",IF(COUNTIF(Settings!$A$32:$A$34,D1362)&gt;0,"Saving","Spending")))</f>
        <v/>
      </c>
      <c r="G1362" s="15"/>
      <c r="H1362" s="22" t="str">
        <f aca="false">IF(B1362="","",IF(OR(I1362=0,INDEX(Settings!$F$6:$F$65,MAX(I1362,1))=""),"Uncategorised",INDEX(Settings!$F$6:$F$65,I1362)))</f>
        <v/>
      </c>
      <c r="I1362" s="22" t="str">
        <f aca="false">IF(B1362="","",SUMPRODUCT(MAX((Settings!$E$6:$E$65&lt;&gt;"")*ISNUMBER(SEARCH(Settings!$E$6:$E$65,B1362))*(ROW(Settings!$E$6:$E$65)-5))))</f>
        <v/>
      </c>
    </row>
    <row r="1363" customFormat="false" ht="15" hidden="false" customHeight="false" outlineLevel="0" collapsed="false">
      <c r="A1363" s="19"/>
      <c r="B1363" s="15"/>
      <c r="C1363" s="20"/>
      <c r="D1363" s="21" t="str">
        <f aca="false">IF(B1363="","",IF(E1363&lt;&gt;"",E1363,H1363))</f>
        <v/>
      </c>
      <c r="E1363" s="15"/>
      <c r="F1363" s="21" t="str">
        <f aca="false">IF(D1363="","",IF(COUNTIF(Settings!$A$6:$A$13,D1363)&gt;0,"Income",IF(COUNTIF(Settings!$A$32:$A$34,D1363)&gt;0,"Saving","Spending")))</f>
        <v/>
      </c>
      <c r="G1363" s="15"/>
      <c r="H1363" s="22" t="str">
        <f aca="false">IF(B1363="","",IF(OR(I1363=0,INDEX(Settings!$F$6:$F$65,MAX(I1363,1))=""),"Uncategorised",INDEX(Settings!$F$6:$F$65,I1363)))</f>
        <v/>
      </c>
      <c r="I1363" s="22" t="str">
        <f aca="false">IF(B1363="","",SUMPRODUCT(MAX((Settings!$E$6:$E$65&lt;&gt;"")*ISNUMBER(SEARCH(Settings!$E$6:$E$65,B1363))*(ROW(Settings!$E$6:$E$65)-5))))</f>
        <v/>
      </c>
    </row>
    <row r="1364" customFormat="false" ht="15" hidden="false" customHeight="false" outlineLevel="0" collapsed="false">
      <c r="A1364" s="19"/>
      <c r="B1364" s="15"/>
      <c r="C1364" s="20"/>
      <c r="D1364" s="21" t="str">
        <f aca="false">IF(B1364="","",IF(E1364&lt;&gt;"",E1364,H1364))</f>
        <v/>
      </c>
      <c r="E1364" s="15"/>
      <c r="F1364" s="21" t="str">
        <f aca="false">IF(D1364="","",IF(COUNTIF(Settings!$A$6:$A$13,D1364)&gt;0,"Income",IF(COUNTIF(Settings!$A$32:$A$34,D1364)&gt;0,"Saving","Spending")))</f>
        <v/>
      </c>
      <c r="G1364" s="15"/>
      <c r="H1364" s="22" t="str">
        <f aca="false">IF(B1364="","",IF(OR(I1364=0,INDEX(Settings!$F$6:$F$65,MAX(I1364,1))=""),"Uncategorised",INDEX(Settings!$F$6:$F$65,I1364)))</f>
        <v/>
      </c>
      <c r="I1364" s="22" t="str">
        <f aca="false">IF(B1364="","",SUMPRODUCT(MAX((Settings!$E$6:$E$65&lt;&gt;"")*ISNUMBER(SEARCH(Settings!$E$6:$E$65,B1364))*(ROW(Settings!$E$6:$E$65)-5))))</f>
        <v/>
      </c>
    </row>
    <row r="1365" customFormat="false" ht="15" hidden="false" customHeight="false" outlineLevel="0" collapsed="false">
      <c r="A1365" s="19"/>
      <c r="B1365" s="15"/>
      <c r="C1365" s="20"/>
      <c r="D1365" s="21" t="str">
        <f aca="false">IF(B1365="","",IF(E1365&lt;&gt;"",E1365,H1365))</f>
        <v/>
      </c>
      <c r="E1365" s="15"/>
      <c r="F1365" s="21" t="str">
        <f aca="false">IF(D1365="","",IF(COUNTIF(Settings!$A$6:$A$13,D1365)&gt;0,"Income",IF(COUNTIF(Settings!$A$32:$A$34,D1365)&gt;0,"Saving","Spending")))</f>
        <v/>
      </c>
      <c r="G1365" s="15"/>
      <c r="H1365" s="22" t="str">
        <f aca="false">IF(B1365="","",IF(OR(I1365=0,INDEX(Settings!$F$6:$F$65,MAX(I1365,1))=""),"Uncategorised",INDEX(Settings!$F$6:$F$65,I1365)))</f>
        <v/>
      </c>
      <c r="I1365" s="22" t="str">
        <f aca="false">IF(B1365="","",SUMPRODUCT(MAX((Settings!$E$6:$E$65&lt;&gt;"")*ISNUMBER(SEARCH(Settings!$E$6:$E$65,B1365))*(ROW(Settings!$E$6:$E$65)-5))))</f>
        <v/>
      </c>
    </row>
    <row r="1366" customFormat="false" ht="15" hidden="false" customHeight="false" outlineLevel="0" collapsed="false">
      <c r="A1366" s="19"/>
      <c r="B1366" s="15"/>
      <c r="C1366" s="20"/>
      <c r="D1366" s="21" t="str">
        <f aca="false">IF(B1366="","",IF(E1366&lt;&gt;"",E1366,H1366))</f>
        <v/>
      </c>
      <c r="E1366" s="15"/>
      <c r="F1366" s="21" t="str">
        <f aca="false">IF(D1366="","",IF(COUNTIF(Settings!$A$6:$A$13,D1366)&gt;0,"Income",IF(COUNTIF(Settings!$A$32:$A$34,D1366)&gt;0,"Saving","Spending")))</f>
        <v/>
      </c>
      <c r="G1366" s="15"/>
      <c r="H1366" s="22" t="str">
        <f aca="false">IF(B1366="","",IF(OR(I1366=0,INDEX(Settings!$F$6:$F$65,MAX(I1366,1))=""),"Uncategorised",INDEX(Settings!$F$6:$F$65,I1366)))</f>
        <v/>
      </c>
      <c r="I1366" s="22" t="str">
        <f aca="false">IF(B1366="","",SUMPRODUCT(MAX((Settings!$E$6:$E$65&lt;&gt;"")*ISNUMBER(SEARCH(Settings!$E$6:$E$65,B1366))*(ROW(Settings!$E$6:$E$65)-5))))</f>
        <v/>
      </c>
    </row>
    <row r="1367" customFormat="false" ht="15" hidden="false" customHeight="false" outlineLevel="0" collapsed="false">
      <c r="A1367" s="19"/>
      <c r="B1367" s="15"/>
      <c r="C1367" s="20"/>
      <c r="D1367" s="21" t="str">
        <f aca="false">IF(B1367="","",IF(E1367&lt;&gt;"",E1367,H1367))</f>
        <v/>
      </c>
      <c r="E1367" s="15"/>
      <c r="F1367" s="21" t="str">
        <f aca="false">IF(D1367="","",IF(COUNTIF(Settings!$A$6:$A$13,D1367)&gt;0,"Income",IF(COUNTIF(Settings!$A$32:$A$34,D1367)&gt;0,"Saving","Spending")))</f>
        <v/>
      </c>
      <c r="G1367" s="15"/>
      <c r="H1367" s="22" t="str">
        <f aca="false">IF(B1367="","",IF(OR(I1367=0,INDEX(Settings!$F$6:$F$65,MAX(I1367,1))=""),"Uncategorised",INDEX(Settings!$F$6:$F$65,I1367)))</f>
        <v/>
      </c>
      <c r="I1367" s="22" t="str">
        <f aca="false">IF(B1367="","",SUMPRODUCT(MAX((Settings!$E$6:$E$65&lt;&gt;"")*ISNUMBER(SEARCH(Settings!$E$6:$E$65,B1367))*(ROW(Settings!$E$6:$E$65)-5))))</f>
        <v/>
      </c>
    </row>
    <row r="1368" customFormat="false" ht="15" hidden="false" customHeight="false" outlineLevel="0" collapsed="false">
      <c r="A1368" s="19"/>
      <c r="B1368" s="15"/>
      <c r="C1368" s="20"/>
      <c r="D1368" s="21" t="str">
        <f aca="false">IF(B1368="","",IF(E1368&lt;&gt;"",E1368,H1368))</f>
        <v/>
      </c>
      <c r="E1368" s="15"/>
      <c r="F1368" s="21" t="str">
        <f aca="false">IF(D1368="","",IF(COUNTIF(Settings!$A$6:$A$13,D1368)&gt;0,"Income",IF(COUNTIF(Settings!$A$32:$A$34,D1368)&gt;0,"Saving","Spending")))</f>
        <v/>
      </c>
      <c r="G1368" s="15"/>
      <c r="H1368" s="22" t="str">
        <f aca="false">IF(B1368="","",IF(OR(I1368=0,INDEX(Settings!$F$6:$F$65,MAX(I1368,1))=""),"Uncategorised",INDEX(Settings!$F$6:$F$65,I1368)))</f>
        <v/>
      </c>
      <c r="I1368" s="22" t="str">
        <f aca="false">IF(B1368="","",SUMPRODUCT(MAX((Settings!$E$6:$E$65&lt;&gt;"")*ISNUMBER(SEARCH(Settings!$E$6:$E$65,B1368))*(ROW(Settings!$E$6:$E$65)-5))))</f>
        <v/>
      </c>
    </row>
    <row r="1369" customFormat="false" ht="15" hidden="false" customHeight="false" outlineLevel="0" collapsed="false">
      <c r="A1369" s="19"/>
      <c r="B1369" s="15"/>
      <c r="C1369" s="20"/>
      <c r="D1369" s="21" t="str">
        <f aca="false">IF(B1369="","",IF(E1369&lt;&gt;"",E1369,H1369))</f>
        <v/>
      </c>
      <c r="E1369" s="15"/>
      <c r="F1369" s="21" t="str">
        <f aca="false">IF(D1369="","",IF(COUNTIF(Settings!$A$6:$A$13,D1369)&gt;0,"Income",IF(COUNTIF(Settings!$A$32:$A$34,D1369)&gt;0,"Saving","Spending")))</f>
        <v/>
      </c>
      <c r="G1369" s="15"/>
      <c r="H1369" s="22" t="str">
        <f aca="false">IF(B1369="","",IF(OR(I1369=0,INDEX(Settings!$F$6:$F$65,MAX(I1369,1))=""),"Uncategorised",INDEX(Settings!$F$6:$F$65,I1369)))</f>
        <v/>
      </c>
      <c r="I1369" s="22" t="str">
        <f aca="false">IF(B1369="","",SUMPRODUCT(MAX((Settings!$E$6:$E$65&lt;&gt;"")*ISNUMBER(SEARCH(Settings!$E$6:$E$65,B1369))*(ROW(Settings!$E$6:$E$65)-5))))</f>
        <v/>
      </c>
    </row>
    <row r="1370" customFormat="false" ht="15" hidden="false" customHeight="false" outlineLevel="0" collapsed="false">
      <c r="A1370" s="19"/>
      <c r="B1370" s="15"/>
      <c r="C1370" s="20"/>
      <c r="D1370" s="21" t="str">
        <f aca="false">IF(B1370="","",IF(E1370&lt;&gt;"",E1370,H1370))</f>
        <v/>
      </c>
      <c r="E1370" s="15"/>
      <c r="F1370" s="21" t="str">
        <f aca="false">IF(D1370="","",IF(COUNTIF(Settings!$A$6:$A$13,D1370)&gt;0,"Income",IF(COUNTIF(Settings!$A$32:$A$34,D1370)&gt;0,"Saving","Spending")))</f>
        <v/>
      </c>
      <c r="G1370" s="15"/>
      <c r="H1370" s="22" t="str">
        <f aca="false">IF(B1370="","",IF(OR(I1370=0,INDEX(Settings!$F$6:$F$65,MAX(I1370,1))=""),"Uncategorised",INDEX(Settings!$F$6:$F$65,I1370)))</f>
        <v/>
      </c>
      <c r="I1370" s="22" t="str">
        <f aca="false">IF(B1370="","",SUMPRODUCT(MAX((Settings!$E$6:$E$65&lt;&gt;"")*ISNUMBER(SEARCH(Settings!$E$6:$E$65,B1370))*(ROW(Settings!$E$6:$E$65)-5))))</f>
        <v/>
      </c>
    </row>
    <row r="1371" customFormat="false" ht="15" hidden="false" customHeight="false" outlineLevel="0" collapsed="false">
      <c r="A1371" s="19"/>
      <c r="B1371" s="15"/>
      <c r="C1371" s="20"/>
      <c r="D1371" s="21" t="str">
        <f aca="false">IF(B1371="","",IF(E1371&lt;&gt;"",E1371,H1371))</f>
        <v/>
      </c>
      <c r="E1371" s="15"/>
      <c r="F1371" s="21" t="str">
        <f aca="false">IF(D1371="","",IF(COUNTIF(Settings!$A$6:$A$13,D1371)&gt;0,"Income",IF(COUNTIF(Settings!$A$32:$A$34,D1371)&gt;0,"Saving","Spending")))</f>
        <v/>
      </c>
      <c r="G1371" s="15"/>
      <c r="H1371" s="22" t="str">
        <f aca="false">IF(B1371="","",IF(OR(I1371=0,INDEX(Settings!$F$6:$F$65,MAX(I1371,1))=""),"Uncategorised",INDEX(Settings!$F$6:$F$65,I1371)))</f>
        <v/>
      </c>
      <c r="I1371" s="22" t="str">
        <f aca="false">IF(B1371="","",SUMPRODUCT(MAX((Settings!$E$6:$E$65&lt;&gt;"")*ISNUMBER(SEARCH(Settings!$E$6:$E$65,B1371))*(ROW(Settings!$E$6:$E$65)-5))))</f>
        <v/>
      </c>
    </row>
    <row r="1372" customFormat="false" ht="15" hidden="false" customHeight="false" outlineLevel="0" collapsed="false">
      <c r="A1372" s="19"/>
      <c r="B1372" s="15"/>
      <c r="C1372" s="20"/>
      <c r="D1372" s="21" t="str">
        <f aca="false">IF(B1372="","",IF(E1372&lt;&gt;"",E1372,H1372))</f>
        <v/>
      </c>
      <c r="E1372" s="15"/>
      <c r="F1372" s="21" t="str">
        <f aca="false">IF(D1372="","",IF(COUNTIF(Settings!$A$6:$A$13,D1372)&gt;0,"Income",IF(COUNTIF(Settings!$A$32:$A$34,D1372)&gt;0,"Saving","Spending")))</f>
        <v/>
      </c>
      <c r="G1372" s="15"/>
      <c r="H1372" s="22" t="str">
        <f aca="false">IF(B1372="","",IF(OR(I1372=0,INDEX(Settings!$F$6:$F$65,MAX(I1372,1))=""),"Uncategorised",INDEX(Settings!$F$6:$F$65,I1372)))</f>
        <v/>
      </c>
      <c r="I1372" s="22" t="str">
        <f aca="false">IF(B1372="","",SUMPRODUCT(MAX((Settings!$E$6:$E$65&lt;&gt;"")*ISNUMBER(SEARCH(Settings!$E$6:$E$65,B1372))*(ROW(Settings!$E$6:$E$65)-5))))</f>
        <v/>
      </c>
    </row>
    <row r="1373" customFormat="false" ht="15" hidden="false" customHeight="false" outlineLevel="0" collapsed="false">
      <c r="A1373" s="19"/>
      <c r="B1373" s="15"/>
      <c r="C1373" s="20"/>
      <c r="D1373" s="21" t="str">
        <f aca="false">IF(B1373="","",IF(E1373&lt;&gt;"",E1373,H1373))</f>
        <v/>
      </c>
      <c r="E1373" s="15"/>
      <c r="F1373" s="21" t="str">
        <f aca="false">IF(D1373="","",IF(COUNTIF(Settings!$A$6:$A$13,D1373)&gt;0,"Income",IF(COUNTIF(Settings!$A$32:$A$34,D1373)&gt;0,"Saving","Spending")))</f>
        <v/>
      </c>
      <c r="G1373" s="15"/>
      <c r="H1373" s="22" t="str">
        <f aca="false">IF(B1373="","",IF(OR(I1373=0,INDEX(Settings!$F$6:$F$65,MAX(I1373,1))=""),"Uncategorised",INDEX(Settings!$F$6:$F$65,I1373)))</f>
        <v/>
      </c>
      <c r="I1373" s="22" t="str">
        <f aca="false">IF(B1373="","",SUMPRODUCT(MAX((Settings!$E$6:$E$65&lt;&gt;"")*ISNUMBER(SEARCH(Settings!$E$6:$E$65,B1373))*(ROW(Settings!$E$6:$E$65)-5))))</f>
        <v/>
      </c>
    </row>
    <row r="1374" customFormat="false" ht="15" hidden="false" customHeight="false" outlineLevel="0" collapsed="false">
      <c r="A1374" s="19"/>
      <c r="B1374" s="15"/>
      <c r="C1374" s="20"/>
      <c r="D1374" s="21" t="str">
        <f aca="false">IF(B1374="","",IF(E1374&lt;&gt;"",E1374,H1374))</f>
        <v/>
      </c>
      <c r="E1374" s="15"/>
      <c r="F1374" s="21" t="str">
        <f aca="false">IF(D1374="","",IF(COUNTIF(Settings!$A$6:$A$13,D1374)&gt;0,"Income",IF(COUNTIF(Settings!$A$32:$A$34,D1374)&gt;0,"Saving","Spending")))</f>
        <v/>
      </c>
      <c r="G1374" s="15"/>
      <c r="H1374" s="22" t="str">
        <f aca="false">IF(B1374="","",IF(OR(I1374=0,INDEX(Settings!$F$6:$F$65,MAX(I1374,1))=""),"Uncategorised",INDEX(Settings!$F$6:$F$65,I1374)))</f>
        <v/>
      </c>
      <c r="I1374" s="22" t="str">
        <f aca="false">IF(B1374="","",SUMPRODUCT(MAX((Settings!$E$6:$E$65&lt;&gt;"")*ISNUMBER(SEARCH(Settings!$E$6:$E$65,B1374))*(ROW(Settings!$E$6:$E$65)-5))))</f>
        <v/>
      </c>
    </row>
    <row r="1375" customFormat="false" ht="15" hidden="false" customHeight="false" outlineLevel="0" collapsed="false">
      <c r="A1375" s="19"/>
      <c r="B1375" s="15"/>
      <c r="C1375" s="20"/>
      <c r="D1375" s="21" t="str">
        <f aca="false">IF(B1375="","",IF(E1375&lt;&gt;"",E1375,H1375))</f>
        <v/>
      </c>
      <c r="E1375" s="15"/>
      <c r="F1375" s="21" t="str">
        <f aca="false">IF(D1375="","",IF(COUNTIF(Settings!$A$6:$A$13,D1375)&gt;0,"Income",IF(COUNTIF(Settings!$A$32:$A$34,D1375)&gt;0,"Saving","Spending")))</f>
        <v/>
      </c>
      <c r="G1375" s="15"/>
      <c r="H1375" s="22" t="str">
        <f aca="false">IF(B1375="","",IF(OR(I1375=0,INDEX(Settings!$F$6:$F$65,MAX(I1375,1))=""),"Uncategorised",INDEX(Settings!$F$6:$F$65,I1375)))</f>
        <v/>
      </c>
      <c r="I1375" s="22" t="str">
        <f aca="false">IF(B1375="","",SUMPRODUCT(MAX((Settings!$E$6:$E$65&lt;&gt;"")*ISNUMBER(SEARCH(Settings!$E$6:$E$65,B1375))*(ROW(Settings!$E$6:$E$65)-5))))</f>
        <v/>
      </c>
    </row>
    <row r="1376" customFormat="false" ht="15" hidden="false" customHeight="false" outlineLevel="0" collapsed="false">
      <c r="A1376" s="19"/>
      <c r="B1376" s="15"/>
      <c r="C1376" s="20"/>
      <c r="D1376" s="21" t="str">
        <f aca="false">IF(B1376="","",IF(E1376&lt;&gt;"",E1376,H1376))</f>
        <v/>
      </c>
      <c r="E1376" s="15"/>
      <c r="F1376" s="21" t="str">
        <f aca="false">IF(D1376="","",IF(COUNTIF(Settings!$A$6:$A$13,D1376)&gt;0,"Income",IF(COUNTIF(Settings!$A$32:$A$34,D1376)&gt;0,"Saving","Spending")))</f>
        <v/>
      </c>
      <c r="G1376" s="15"/>
      <c r="H1376" s="22" t="str">
        <f aca="false">IF(B1376="","",IF(OR(I1376=0,INDEX(Settings!$F$6:$F$65,MAX(I1376,1))=""),"Uncategorised",INDEX(Settings!$F$6:$F$65,I1376)))</f>
        <v/>
      </c>
      <c r="I1376" s="22" t="str">
        <f aca="false">IF(B1376="","",SUMPRODUCT(MAX((Settings!$E$6:$E$65&lt;&gt;"")*ISNUMBER(SEARCH(Settings!$E$6:$E$65,B1376))*(ROW(Settings!$E$6:$E$65)-5))))</f>
        <v/>
      </c>
    </row>
    <row r="1377" customFormat="false" ht="15" hidden="false" customHeight="false" outlineLevel="0" collapsed="false">
      <c r="A1377" s="19"/>
      <c r="B1377" s="15"/>
      <c r="C1377" s="20"/>
      <c r="D1377" s="21" t="str">
        <f aca="false">IF(B1377="","",IF(E1377&lt;&gt;"",E1377,H1377))</f>
        <v/>
      </c>
      <c r="E1377" s="15"/>
      <c r="F1377" s="21" t="str">
        <f aca="false">IF(D1377="","",IF(COUNTIF(Settings!$A$6:$A$13,D1377)&gt;0,"Income",IF(COUNTIF(Settings!$A$32:$A$34,D1377)&gt;0,"Saving","Spending")))</f>
        <v/>
      </c>
      <c r="G1377" s="15"/>
      <c r="H1377" s="22" t="str">
        <f aca="false">IF(B1377="","",IF(OR(I1377=0,INDEX(Settings!$F$6:$F$65,MAX(I1377,1))=""),"Uncategorised",INDEX(Settings!$F$6:$F$65,I1377)))</f>
        <v/>
      </c>
      <c r="I1377" s="22" t="str">
        <f aca="false">IF(B1377="","",SUMPRODUCT(MAX((Settings!$E$6:$E$65&lt;&gt;"")*ISNUMBER(SEARCH(Settings!$E$6:$E$65,B1377))*(ROW(Settings!$E$6:$E$65)-5))))</f>
        <v/>
      </c>
    </row>
    <row r="1378" customFormat="false" ht="15" hidden="false" customHeight="false" outlineLevel="0" collapsed="false">
      <c r="A1378" s="19"/>
      <c r="B1378" s="15"/>
      <c r="C1378" s="20"/>
      <c r="D1378" s="21" t="str">
        <f aca="false">IF(B1378="","",IF(E1378&lt;&gt;"",E1378,H1378))</f>
        <v/>
      </c>
      <c r="E1378" s="15"/>
      <c r="F1378" s="21" t="str">
        <f aca="false">IF(D1378="","",IF(COUNTIF(Settings!$A$6:$A$13,D1378)&gt;0,"Income",IF(COUNTIF(Settings!$A$32:$A$34,D1378)&gt;0,"Saving","Spending")))</f>
        <v/>
      </c>
      <c r="G1378" s="15"/>
      <c r="H1378" s="22" t="str">
        <f aca="false">IF(B1378="","",IF(OR(I1378=0,INDEX(Settings!$F$6:$F$65,MAX(I1378,1))=""),"Uncategorised",INDEX(Settings!$F$6:$F$65,I1378)))</f>
        <v/>
      </c>
      <c r="I1378" s="22" t="str">
        <f aca="false">IF(B1378="","",SUMPRODUCT(MAX((Settings!$E$6:$E$65&lt;&gt;"")*ISNUMBER(SEARCH(Settings!$E$6:$E$65,B1378))*(ROW(Settings!$E$6:$E$65)-5))))</f>
        <v/>
      </c>
    </row>
    <row r="1379" customFormat="false" ht="15" hidden="false" customHeight="false" outlineLevel="0" collapsed="false">
      <c r="A1379" s="19"/>
      <c r="B1379" s="15"/>
      <c r="C1379" s="20"/>
      <c r="D1379" s="21" t="str">
        <f aca="false">IF(B1379="","",IF(E1379&lt;&gt;"",E1379,H1379))</f>
        <v/>
      </c>
      <c r="E1379" s="15"/>
      <c r="F1379" s="21" t="str">
        <f aca="false">IF(D1379="","",IF(COUNTIF(Settings!$A$6:$A$13,D1379)&gt;0,"Income",IF(COUNTIF(Settings!$A$32:$A$34,D1379)&gt;0,"Saving","Spending")))</f>
        <v/>
      </c>
      <c r="G1379" s="15"/>
      <c r="H1379" s="22" t="str">
        <f aca="false">IF(B1379="","",IF(OR(I1379=0,INDEX(Settings!$F$6:$F$65,MAX(I1379,1))=""),"Uncategorised",INDEX(Settings!$F$6:$F$65,I1379)))</f>
        <v/>
      </c>
      <c r="I1379" s="22" t="str">
        <f aca="false">IF(B1379="","",SUMPRODUCT(MAX((Settings!$E$6:$E$65&lt;&gt;"")*ISNUMBER(SEARCH(Settings!$E$6:$E$65,B1379))*(ROW(Settings!$E$6:$E$65)-5))))</f>
        <v/>
      </c>
    </row>
    <row r="1380" customFormat="false" ht="15" hidden="false" customHeight="false" outlineLevel="0" collapsed="false">
      <c r="A1380" s="19"/>
      <c r="B1380" s="15"/>
      <c r="C1380" s="20"/>
      <c r="D1380" s="21" t="str">
        <f aca="false">IF(B1380="","",IF(E1380&lt;&gt;"",E1380,H1380))</f>
        <v/>
      </c>
      <c r="E1380" s="15"/>
      <c r="F1380" s="21" t="str">
        <f aca="false">IF(D1380="","",IF(COUNTIF(Settings!$A$6:$A$13,D1380)&gt;0,"Income",IF(COUNTIF(Settings!$A$32:$A$34,D1380)&gt;0,"Saving","Spending")))</f>
        <v/>
      </c>
      <c r="G1380" s="15"/>
      <c r="H1380" s="22" t="str">
        <f aca="false">IF(B1380="","",IF(OR(I1380=0,INDEX(Settings!$F$6:$F$65,MAX(I1380,1))=""),"Uncategorised",INDEX(Settings!$F$6:$F$65,I1380)))</f>
        <v/>
      </c>
      <c r="I1380" s="22" t="str">
        <f aca="false">IF(B1380="","",SUMPRODUCT(MAX((Settings!$E$6:$E$65&lt;&gt;"")*ISNUMBER(SEARCH(Settings!$E$6:$E$65,B1380))*(ROW(Settings!$E$6:$E$65)-5))))</f>
        <v/>
      </c>
    </row>
    <row r="1381" customFormat="false" ht="15" hidden="false" customHeight="false" outlineLevel="0" collapsed="false">
      <c r="A1381" s="19"/>
      <c r="B1381" s="15"/>
      <c r="C1381" s="20"/>
      <c r="D1381" s="21" t="str">
        <f aca="false">IF(B1381="","",IF(E1381&lt;&gt;"",E1381,H1381))</f>
        <v/>
      </c>
      <c r="E1381" s="15"/>
      <c r="F1381" s="21" t="str">
        <f aca="false">IF(D1381="","",IF(COUNTIF(Settings!$A$6:$A$13,D1381)&gt;0,"Income",IF(COUNTIF(Settings!$A$32:$A$34,D1381)&gt;0,"Saving","Spending")))</f>
        <v/>
      </c>
      <c r="G1381" s="15"/>
      <c r="H1381" s="22" t="str">
        <f aca="false">IF(B1381="","",IF(OR(I1381=0,INDEX(Settings!$F$6:$F$65,MAX(I1381,1))=""),"Uncategorised",INDEX(Settings!$F$6:$F$65,I1381)))</f>
        <v/>
      </c>
      <c r="I1381" s="22" t="str">
        <f aca="false">IF(B1381="","",SUMPRODUCT(MAX((Settings!$E$6:$E$65&lt;&gt;"")*ISNUMBER(SEARCH(Settings!$E$6:$E$65,B1381))*(ROW(Settings!$E$6:$E$65)-5))))</f>
        <v/>
      </c>
    </row>
    <row r="1382" customFormat="false" ht="15" hidden="false" customHeight="false" outlineLevel="0" collapsed="false">
      <c r="A1382" s="19"/>
      <c r="B1382" s="15"/>
      <c r="C1382" s="20"/>
      <c r="D1382" s="21" t="str">
        <f aca="false">IF(B1382="","",IF(E1382&lt;&gt;"",E1382,H1382))</f>
        <v/>
      </c>
      <c r="E1382" s="15"/>
      <c r="F1382" s="21" t="str">
        <f aca="false">IF(D1382="","",IF(COUNTIF(Settings!$A$6:$A$13,D1382)&gt;0,"Income",IF(COUNTIF(Settings!$A$32:$A$34,D1382)&gt;0,"Saving","Spending")))</f>
        <v/>
      </c>
      <c r="G1382" s="15"/>
      <c r="H1382" s="22" t="str">
        <f aca="false">IF(B1382="","",IF(OR(I1382=0,INDEX(Settings!$F$6:$F$65,MAX(I1382,1))=""),"Uncategorised",INDEX(Settings!$F$6:$F$65,I1382)))</f>
        <v/>
      </c>
      <c r="I1382" s="22" t="str">
        <f aca="false">IF(B1382="","",SUMPRODUCT(MAX((Settings!$E$6:$E$65&lt;&gt;"")*ISNUMBER(SEARCH(Settings!$E$6:$E$65,B1382))*(ROW(Settings!$E$6:$E$65)-5))))</f>
        <v/>
      </c>
    </row>
    <row r="1383" customFormat="false" ht="15" hidden="false" customHeight="false" outlineLevel="0" collapsed="false">
      <c r="A1383" s="19"/>
      <c r="B1383" s="15"/>
      <c r="C1383" s="20"/>
      <c r="D1383" s="21" t="str">
        <f aca="false">IF(B1383="","",IF(E1383&lt;&gt;"",E1383,H1383))</f>
        <v/>
      </c>
      <c r="E1383" s="15"/>
      <c r="F1383" s="21" t="str">
        <f aca="false">IF(D1383="","",IF(COUNTIF(Settings!$A$6:$A$13,D1383)&gt;0,"Income",IF(COUNTIF(Settings!$A$32:$A$34,D1383)&gt;0,"Saving","Spending")))</f>
        <v/>
      </c>
      <c r="G1383" s="15"/>
      <c r="H1383" s="22" t="str">
        <f aca="false">IF(B1383="","",IF(OR(I1383=0,INDEX(Settings!$F$6:$F$65,MAX(I1383,1))=""),"Uncategorised",INDEX(Settings!$F$6:$F$65,I1383)))</f>
        <v/>
      </c>
      <c r="I1383" s="22" t="str">
        <f aca="false">IF(B1383="","",SUMPRODUCT(MAX((Settings!$E$6:$E$65&lt;&gt;"")*ISNUMBER(SEARCH(Settings!$E$6:$E$65,B1383))*(ROW(Settings!$E$6:$E$65)-5))))</f>
        <v/>
      </c>
    </row>
    <row r="1384" customFormat="false" ht="15" hidden="false" customHeight="false" outlineLevel="0" collapsed="false">
      <c r="A1384" s="19"/>
      <c r="B1384" s="15"/>
      <c r="C1384" s="20"/>
      <c r="D1384" s="21" t="str">
        <f aca="false">IF(B1384="","",IF(E1384&lt;&gt;"",E1384,H1384))</f>
        <v/>
      </c>
      <c r="E1384" s="15"/>
      <c r="F1384" s="21" t="str">
        <f aca="false">IF(D1384="","",IF(COUNTIF(Settings!$A$6:$A$13,D1384)&gt;0,"Income",IF(COUNTIF(Settings!$A$32:$A$34,D1384)&gt;0,"Saving","Spending")))</f>
        <v/>
      </c>
      <c r="G1384" s="15"/>
      <c r="H1384" s="22" t="str">
        <f aca="false">IF(B1384="","",IF(OR(I1384=0,INDEX(Settings!$F$6:$F$65,MAX(I1384,1))=""),"Uncategorised",INDEX(Settings!$F$6:$F$65,I1384)))</f>
        <v/>
      </c>
      <c r="I1384" s="22" t="str">
        <f aca="false">IF(B1384="","",SUMPRODUCT(MAX((Settings!$E$6:$E$65&lt;&gt;"")*ISNUMBER(SEARCH(Settings!$E$6:$E$65,B1384))*(ROW(Settings!$E$6:$E$65)-5))))</f>
        <v/>
      </c>
    </row>
    <row r="1385" customFormat="false" ht="15" hidden="false" customHeight="false" outlineLevel="0" collapsed="false">
      <c r="A1385" s="19"/>
      <c r="B1385" s="15"/>
      <c r="C1385" s="20"/>
      <c r="D1385" s="21" t="str">
        <f aca="false">IF(B1385="","",IF(E1385&lt;&gt;"",E1385,H1385))</f>
        <v/>
      </c>
      <c r="E1385" s="15"/>
      <c r="F1385" s="21" t="str">
        <f aca="false">IF(D1385="","",IF(COUNTIF(Settings!$A$6:$A$13,D1385)&gt;0,"Income",IF(COUNTIF(Settings!$A$32:$A$34,D1385)&gt;0,"Saving","Spending")))</f>
        <v/>
      </c>
      <c r="G1385" s="15"/>
      <c r="H1385" s="22" t="str">
        <f aca="false">IF(B1385="","",IF(OR(I1385=0,INDEX(Settings!$F$6:$F$65,MAX(I1385,1))=""),"Uncategorised",INDEX(Settings!$F$6:$F$65,I1385)))</f>
        <v/>
      </c>
      <c r="I1385" s="22" t="str">
        <f aca="false">IF(B1385="","",SUMPRODUCT(MAX((Settings!$E$6:$E$65&lt;&gt;"")*ISNUMBER(SEARCH(Settings!$E$6:$E$65,B1385))*(ROW(Settings!$E$6:$E$65)-5))))</f>
        <v/>
      </c>
    </row>
    <row r="1386" customFormat="false" ht="15" hidden="false" customHeight="false" outlineLevel="0" collapsed="false">
      <c r="A1386" s="19"/>
      <c r="B1386" s="15"/>
      <c r="C1386" s="20"/>
      <c r="D1386" s="21" t="str">
        <f aca="false">IF(B1386="","",IF(E1386&lt;&gt;"",E1386,H1386))</f>
        <v/>
      </c>
      <c r="E1386" s="15"/>
      <c r="F1386" s="21" t="str">
        <f aca="false">IF(D1386="","",IF(COUNTIF(Settings!$A$6:$A$13,D1386)&gt;0,"Income",IF(COUNTIF(Settings!$A$32:$A$34,D1386)&gt;0,"Saving","Spending")))</f>
        <v/>
      </c>
      <c r="G1386" s="15"/>
      <c r="H1386" s="22" t="str">
        <f aca="false">IF(B1386="","",IF(OR(I1386=0,INDEX(Settings!$F$6:$F$65,MAX(I1386,1))=""),"Uncategorised",INDEX(Settings!$F$6:$F$65,I1386)))</f>
        <v/>
      </c>
      <c r="I1386" s="22" t="str">
        <f aca="false">IF(B1386="","",SUMPRODUCT(MAX((Settings!$E$6:$E$65&lt;&gt;"")*ISNUMBER(SEARCH(Settings!$E$6:$E$65,B1386))*(ROW(Settings!$E$6:$E$65)-5))))</f>
        <v/>
      </c>
    </row>
    <row r="1387" customFormat="false" ht="15" hidden="false" customHeight="false" outlineLevel="0" collapsed="false">
      <c r="A1387" s="19"/>
      <c r="B1387" s="15"/>
      <c r="C1387" s="20"/>
      <c r="D1387" s="21" t="str">
        <f aca="false">IF(B1387="","",IF(E1387&lt;&gt;"",E1387,H1387))</f>
        <v/>
      </c>
      <c r="E1387" s="15"/>
      <c r="F1387" s="21" t="str">
        <f aca="false">IF(D1387="","",IF(COUNTIF(Settings!$A$6:$A$13,D1387)&gt;0,"Income",IF(COUNTIF(Settings!$A$32:$A$34,D1387)&gt;0,"Saving","Spending")))</f>
        <v/>
      </c>
      <c r="G1387" s="15"/>
      <c r="H1387" s="22" t="str">
        <f aca="false">IF(B1387="","",IF(OR(I1387=0,INDEX(Settings!$F$6:$F$65,MAX(I1387,1))=""),"Uncategorised",INDEX(Settings!$F$6:$F$65,I1387)))</f>
        <v/>
      </c>
      <c r="I1387" s="22" t="str">
        <f aca="false">IF(B1387="","",SUMPRODUCT(MAX((Settings!$E$6:$E$65&lt;&gt;"")*ISNUMBER(SEARCH(Settings!$E$6:$E$65,B1387))*(ROW(Settings!$E$6:$E$65)-5))))</f>
        <v/>
      </c>
    </row>
    <row r="1388" customFormat="false" ht="15" hidden="false" customHeight="false" outlineLevel="0" collapsed="false">
      <c r="A1388" s="19"/>
      <c r="B1388" s="15"/>
      <c r="C1388" s="20"/>
      <c r="D1388" s="21" t="str">
        <f aca="false">IF(B1388="","",IF(E1388&lt;&gt;"",E1388,H1388))</f>
        <v/>
      </c>
      <c r="E1388" s="15"/>
      <c r="F1388" s="21" t="str">
        <f aca="false">IF(D1388="","",IF(COUNTIF(Settings!$A$6:$A$13,D1388)&gt;0,"Income",IF(COUNTIF(Settings!$A$32:$A$34,D1388)&gt;0,"Saving","Spending")))</f>
        <v/>
      </c>
      <c r="G1388" s="15"/>
      <c r="H1388" s="22" t="str">
        <f aca="false">IF(B1388="","",IF(OR(I1388=0,INDEX(Settings!$F$6:$F$65,MAX(I1388,1))=""),"Uncategorised",INDEX(Settings!$F$6:$F$65,I1388)))</f>
        <v/>
      </c>
      <c r="I1388" s="22" t="str">
        <f aca="false">IF(B1388="","",SUMPRODUCT(MAX((Settings!$E$6:$E$65&lt;&gt;"")*ISNUMBER(SEARCH(Settings!$E$6:$E$65,B1388))*(ROW(Settings!$E$6:$E$65)-5))))</f>
        <v/>
      </c>
    </row>
    <row r="1389" customFormat="false" ht="15" hidden="false" customHeight="false" outlineLevel="0" collapsed="false">
      <c r="A1389" s="19"/>
      <c r="B1389" s="15"/>
      <c r="C1389" s="20"/>
      <c r="D1389" s="21" t="str">
        <f aca="false">IF(B1389="","",IF(E1389&lt;&gt;"",E1389,H1389))</f>
        <v/>
      </c>
      <c r="E1389" s="15"/>
      <c r="F1389" s="21" t="str">
        <f aca="false">IF(D1389="","",IF(COUNTIF(Settings!$A$6:$A$13,D1389)&gt;0,"Income",IF(COUNTIF(Settings!$A$32:$A$34,D1389)&gt;0,"Saving","Spending")))</f>
        <v/>
      </c>
      <c r="G1389" s="15"/>
      <c r="H1389" s="22" t="str">
        <f aca="false">IF(B1389="","",IF(OR(I1389=0,INDEX(Settings!$F$6:$F$65,MAX(I1389,1))=""),"Uncategorised",INDEX(Settings!$F$6:$F$65,I1389)))</f>
        <v/>
      </c>
      <c r="I1389" s="22" t="str">
        <f aca="false">IF(B1389="","",SUMPRODUCT(MAX((Settings!$E$6:$E$65&lt;&gt;"")*ISNUMBER(SEARCH(Settings!$E$6:$E$65,B1389))*(ROW(Settings!$E$6:$E$65)-5))))</f>
        <v/>
      </c>
    </row>
    <row r="1390" customFormat="false" ht="15" hidden="false" customHeight="false" outlineLevel="0" collapsed="false">
      <c r="A1390" s="19"/>
      <c r="B1390" s="15"/>
      <c r="C1390" s="20"/>
      <c r="D1390" s="21" t="str">
        <f aca="false">IF(B1390="","",IF(E1390&lt;&gt;"",E1390,H1390))</f>
        <v/>
      </c>
      <c r="E1390" s="15"/>
      <c r="F1390" s="21" t="str">
        <f aca="false">IF(D1390="","",IF(COUNTIF(Settings!$A$6:$A$13,D1390)&gt;0,"Income",IF(COUNTIF(Settings!$A$32:$A$34,D1390)&gt;0,"Saving","Spending")))</f>
        <v/>
      </c>
      <c r="G1390" s="15"/>
      <c r="H1390" s="22" t="str">
        <f aca="false">IF(B1390="","",IF(OR(I1390=0,INDEX(Settings!$F$6:$F$65,MAX(I1390,1))=""),"Uncategorised",INDEX(Settings!$F$6:$F$65,I1390)))</f>
        <v/>
      </c>
      <c r="I1390" s="22" t="str">
        <f aca="false">IF(B1390="","",SUMPRODUCT(MAX((Settings!$E$6:$E$65&lt;&gt;"")*ISNUMBER(SEARCH(Settings!$E$6:$E$65,B1390))*(ROW(Settings!$E$6:$E$65)-5))))</f>
        <v/>
      </c>
    </row>
    <row r="1391" customFormat="false" ht="15" hidden="false" customHeight="false" outlineLevel="0" collapsed="false">
      <c r="A1391" s="19"/>
      <c r="B1391" s="15"/>
      <c r="C1391" s="20"/>
      <c r="D1391" s="21" t="str">
        <f aca="false">IF(B1391="","",IF(E1391&lt;&gt;"",E1391,H1391))</f>
        <v/>
      </c>
      <c r="E1391" s="15"/>
      <c r="F1391" s="21" t="str">
        <f aca="false">IF(D1391="","",IF(COUNTIF(Settings!$A$6:$A$13,D1391)&gt;0,"Income",IF(COUNTIF(Settings!$A$32:$A$34,D1391)&gt;0,"Saving","Spending")))</f>
        <v/>
      </c>
      <c r="G1391" s="15"/>
      <c r="H1391" s="22" t="str">
        <f aca="false">IF(B1391="","",IF(OR(I1391=0,INDEX(Settings!$F$6:$F$65,MAX(I1391,1))=""),"Uncategorised",INDEX(Settings!$F$6:$F$65,I1391)))</f>
        <v/>
      </c>
      <c r="I1391" s="22" t="str">
        <f aca="false">IF(B1391="","",SUMPRODUCT(MAX((Settings!$E$6:$E$65&lt;&gt;"")*ISNUMBER(SEARCH(Settings!$E$6:$E$65,B1391))*(ROW(Settings!$E$6:$E$65)-5))))</f>
        <v/>
      </c>
    </row>
    <row r="1392" customFormat="false" ht="15" hidden="false" customHeight="false" outlineLevel="0" collapsed="false">
      <c r="A1392" s="19"/>
      <c r="B1392" s="15"/>
      <c r="C1392" s="20"/>
      <c r="D1392" s="21" t="str">
        <f aca="false">IF(B1392="","",IF(E1392&lt;&gt;"",E1392,H1392))</f>
        <v/>
      </c>
      <c r="E1392" s="15"/>
      <c r="F1392" s="21" t="str">
        <f aca="false">IF(D1392="","",IF(COUNTIF(Settings!$A$6:$A$13,D1392)&gt;0,"Income",IF(COUNTIF(Settings!$A$32:$A$34,D1392)&gt;0,"Saving","Spending")))</f>
        <v/>
      </c>
      <c r="G1392" s="15"/>
      <c r="H1392" s="22" t="str">
        <f aca="false">IF(B1392="","",IF(OR(I1392=0,INDEX(Settings!$F$6:$F$65,MAX(I1392,1))=""),"Uncategorised",INDEX(Settings!$F$6:$F$65,I1392)))</f>
        <v/>
      </c>
      <c r="I1392" s="22" t="str">
        <f aca="false">IF(B1392="","",SUMPRODUCT(MAX((Settings!$E$6:$E$65&lt;&gt;"")*ISNUMBER(SEARCH(Settings!$E$6:$E$65,B1392))*(ROW(Settings!$E$6:$E$65)-5))))</f>
        <v/>
      </c>
    </row>
    <row r="1393" customFormat="false" ht="15" hidden="false" customHeight="false" outlineLevel="0" collapsed="false">
      <c r="A1393" s="19"/>
      <c r="B1393" s="15"/>
      <c r="C1393" s="20"/>
      <c r="D1393" s="21" t="str">
        <f aca="false">IF(B1393="","",IF(E1393&lt;&gt;"",E1393,H1393))</f>
        <v/>
      </c>
      <c r="E1393" s="15"/>
      <c r="F1393" s="21" t="str">
        <f aca="false">IF(D1393="","",IF(COUNTIF(Settings!$A$6:$A$13,D1393)&gt;0,"Income",IF(COUNTIF(Settings!$A$32:$A$34,D1393)&gt;0,"Saving","Spending")))</f>
        <v/>
      </c>
      <c r="G1393" s="15"/>
      <c r="H1393" s="22" t="str">
        <f aca="false">IF(B1393="","",IF(OR(I1393=0,INDEX(Settings!$F$6:$F$65,MAX(I1393,1))=""),"Uncategorised",INDEX(Settings!$F$6:$F$65,I1393)))</f>
        <v/>
      </c>
      <c r="I1393" s="22" t="str">
        <f aca="false">IF(B1393="","",SUMPRODUCT(MAX((Settings!$E$6:$E$65&lt;&gt;"")*ISNUMBER(SEARCH(Settings!$E$6:$E$65,B1393))*(ROW(Settings!$E$6:$E$65)-5))))</f>
        <v/>
      </c>
    </row>
    <row r="1394" customFormat="false" ht="15" hidden="false" customHeight="false" outlineLevel="0" collapsed="false">
      <c r="A1394" s="19"/>
      <c r="B1394" s="15"/>
      <c r="C1394" s="20"/>
      <c r="D1394" s="21" t="str">
        <f aca="false">IF(B1394="","",IF(E1394&lt;&gt;"",E1394,H1394))</f>
        <v/>
      </c>
      <c r="E1394" s="15"/>
      <c r="F1394" s="21" t="str">
        <f aca="false">IF(D1394="","",IF(COUNTIF(Settings!$A$6:$A$13,D1394)&gt;0,"Income",IF(COUNTIF(Settings!$A$32:$A$34,D1394)&gt;0,"Saving","Spending")))</f>
        <v/>
      </c>
      <c r="G1394" s="15"/>
      <c r="H1394" s="22" t="str">
        <f aca="false">IF(B1394="","",IF(OR(I1394=0,INDEX(Settings!$F$6:$F$65,MAX(I1394,1))=""),"Uncategorised",INDEX(Settings!$F$6:$F$65,I1394)))</f>
        <v/>
      </c>
      <c r="I1394" s="22" t="str">
        <f aca="false">IF(B1394="","",SUMPRODUCT(MAX((Settings!$E$6:$E$65&lt;&gt;"")*ISNUMBER(SEARCH(Settings!$E$6:$E$65,B1394))*(ROW(Settings!$E$6:$E$65)-5))))</f>
        <v/>
      </c>
    </row>
    <row r="1395" customFormat="false" ht="15" hidden="false" customHeight="false" outlineLevel="0" collapsed="false">
      <c r="A1395" s="19"/>
      <c r="B1395" s="15"/>
      <c r="C1395" s="20"/>
      <c r="D1395" s="21" t="str">
        <f aca="false">IF(B1395="","",IF(E1395&lt;&gt;"",E1395,H1395))</f>
        <v/>
      </c>
      <c r="E1395" s="15"/>
      <c r="F1395" s="21" t="str">
        <f aca="false">IF(D1395="","",IF(COUNTIF(Settings!$A$6:$A$13,D1395)&gt;0,"Income",IF(COUNTIF(Settings!$A$32:$A$34,D1395)&gt;0,"Saving","Spending")))</f>
        <v/>
      </c>
      <c r="G1395" s="15"/>
      <c r="H1395" s="22" t="str">
        <f aca="false">IF(B1395="","",IF(OR(I1395=0,INDEX(Settings!$F$6:$F$65,MAX(I1395,1))=""),"Uncategorised",INDEX(Settings!$F$6:$F$65,I1395)))</f>
        <v/>
      </c>
      <c r="I1395" s="22" t="str">
        <f aca="false">IF(B1395="","",SUMPRODUCT(MAX((Settings!$E$6:$E$65&lt;&gt;"")*ISNUMBER(SEARCH(Settings!$E$6:$E$65,B1395))*(ROW(Settings!$E$6:$E$65)-5))))</f>
        <v/>
      </c>
    </row>
    <row r="1396" customFormat="false" ht="15" hidden="false" customHeight="false" outlineLevel="0" collapsed="false">
      <c r="A1396" s="19"/>
      <c r="B1396" s="15"/>
      <c r="C1396" s="20"/>
      <c r="D1396" s="21" t="str">
        <f aca="false">IF(B1396="","",IF(E1396&lt;&gt;"",E1396,H1396))</f>
        <v/>
      </c>
      <c r="E1396" s="15"/>
      <c r="F1396" s="21" t="str">
        <f aca="false">IF(D1396="","",IF(COUNTIF(Settings!$A$6:$A$13,D1396)&gt;0,"Income",IF(COUNTIF(Settings!$A$32:$A$34,D1396)&gt;0,"Saving","Spending")))</f>
        <v/>
      </c>
      <c r="G1396" s="15"/>
      <c r="H1396" s="22" t="str">
        <f aca="false">IF(B1396="","",IF(OR(I1396=0,INDEX(Settings!$F$6:$F$65,MAX(I1396,1))=""),"Uncategorised",INDEX(Settings!$F$6:$F$65,I1396)))</f>
        <v/>
      </c>
      <c r="I1396" s="22" t="str">
        <f aca="false">IF(B1396="","",SUMPRODUCT(MAX((Settings!$E$6:$E$65&lt;&gt;"")*ISNUMBER(SEARCH(Settings!$E$6:$E$65,B1396))*(ROW(Settings!$E$6:$E$65)-5))))</f>
        <v/>
      </c>
    </row>
    <row r="1397" customFormat="false" ht="15" hidden="false" customHeight="false" outlineLevel="0" collapsed="false">
      <c r="A1397" s="19"/>
      <c r="B1397" s="15"/>
      <c r="C1397" s="20"/>
      <c r="D1397" s="21" t="str">
        <f aca="false">IF(B1397="","",IF(E1397&lt;&gt;"",E1397,H1397))</f>
        <v/>
      </c>
      <c r="E1397" s="15"/>
      <c r="F1397" s="21" t="str">
        <f aca="false">IF(D1397="","",IF(COUNTIF(Settings!$A$6:$A$13,D1397)&gt;0,"Income",IF(COUNTIF(Settings!$A$32:$A$34,D1397)&gt;0,"Saving","Spending")))</f>
        <v/>
      </c>
      <c r="G1397" s="15"/>
      <c r="H1397" s="22" t="str">
        <f aca="false">IF(B1397="","",IF(OR(I1397=0,INDEX(Settings!$F$6:$F$65,MAX(I1397,1))=""),"Uncategorised",INDEX(Settings!$F$6:$F$65,I1397)))</f>
        <v/>
      </c>
      <c r="I1397" s="22" t="str">
        <f aca="false">IF(B1397="","",SUMPRODUCT(MAX((Settings!$E$6:$E$65&lt;&gt;"")*ISNUMBER(SEARCH(Settings!$E$6:$E$65,B1397))*(ROW(Settings!$E$6:$E$65)-5))))</f>
        <v/>
      </c>
    </row>
    <row r="1398" customFormat="false" ht="15" hidden="false" customHeight="false" outlineLevel="0" collapsed="false">
      <c r="A1398" s="19"/>
      <c r="B1398" s="15"/>
      <c r="C1398" s="20"/>
      <c r="D1398" s="21" t="str">
        <f aca="false">IF(B1398="","",IF(E1398&lt;&gt;"",E1398,H1398))</f>
        <v/>
      </c>
      <c r="E1398" s="15"/>
      <c r="F1398" s="21" t="str">
        <f aca="false">IF(D1398="","",IF(COUNTIF(Settings!$A$6:$A$13,D1398)&gt;0,"Income",IF(COUNTIF(Settings!$A$32:$A$34,D1398)&gt;0,"Saving","Spending")))</f>
        <v/>
      </c>
      <c r="G1398" s="15"/>
      <c r="H1398" s="22" t="str">
        <f aca="false">IF(B1398="","",IF(OR(I1398=0,INDEX(Settings!$F$6:$F$65,MAX(I1398,1))=""),"Uncategorised",INDEX(Settings!$F$6:$F$65,I1398)))</f>
        <v/>
      </c>
      <c r="I1398" s="22" t="str">
        <f aca="false">IF(B1398="","",SUMPRODUCT(MAX((Settings!$E$6:$E$65&lt;&gt;"")*ISNUMBER(SEARCH(Settings!$E$6:$E$65,B1398))*(ROW(Settings!$E$6:$E$65)-5))))</f>
        <v/>
      </c>
    </row>
    <row r="1399" customFormat="false" ht="15" hidden="false" customHeight="false" outlineLevel="0" collapsed="false">
      <c r="A1399" s="19"/>
      <c r="B1399" s="15"/>
      <c r="C1399" s="20"/>
      <c r="D1399" s="21" t="str">
        <f aca="false">IF(B1399="","",IF(E1399&lt;&gt;"",E1399,H1399))</f>
        <v/>
      </c>
      <c r="E1399" s="15"/>
      <c r="F1399" s="21" t="str">
        <f aca="false">IF(D1399="","",IF(COUNTIF(Settings!$A$6:$A$13,D1399)&gt;0,"Income",IF(COUNTIF(Settings!$A$32:$A$34,D1399)&gt;0,"Saving","Spending")))</f>
        <v/>
      </c>
      <c r="G1399" s="15"/>
      <c r="H1399" s="22" t="str">
        <f aca="false">IF(B1399="","",IF(OR(I1399=0,INDEX(Settings!$F$6:$F$65,MAX(I1399,1))=""),"Uncategorised",INDEX(Settings!$F$6:$F$65,I1399)))</f>
        <v/>
      </c>
      <c r="I1399" s="22" t="str">
        <f aca="false">IF(B1399="","",SUMPRODUCT(MAX((Settings!$E$6:$E$65&lt;&gt;"")*ISNUMBER(SEARCH(Settings!$E$6:$E$65,B1399))*(ROW(Settings!$E$6:$E$65)-5))))</f>
        <v/>
      </c>
    </row>
    <row r="1400" customFormat="false" ht="15" hidden="false" customHeight="false" outlineLevel="0" collapsed="false">
      <c r="A1400" s="19"/>
      <c r="B1400" s="15"/>
      <c r="C1400" s="20"/>
      <c r="D1400" s="21" t="str">
        <f aca="false">IF(B1400="","",IF(E1400&lt;&gt;"",E1400,H1400))</f>
        <v/>
      </c>
      <c r="E1400" s="15"/>
      <c r="F1400" s="21" t="str">
        <f aca="false">IF(D1400="","",IF(COUNTIF(Settings!$A$6:$A$13,D1400)&gt;0,"Income",IF(COUNTIF(Settings!$A$32:$A$34,D1400)&gt;0,"Saving","Spending")))</f>
        <v/>
      </c>
      <c r="G1400" s="15"/>
      <c r="H1400" s="22" t="str">
        <f aca="false">IF(B1400="","",IF(OR(I1400=0,INDEX(Settings!$F$6:$F$65,MAX(I1400,1))=""),"Uncategorised",INDEX(Settings!$F$6:$F$65,I1400)))</f>
        <v/>
      </c>
      <c r="I1400" s="22" t="str">
        <f aca="false">IF(B1400="","",SUMPRODUCT(MAX((Settings!$E$6:$E$65&lt;&gt;"")*ISNUMBER(SEARCH(Settings!$E$6:$E$65,B1400))*(ROW(Settings!$E$6:$E$65)-5))))</f>
        <v/>
      </c>
    </row>
    <row r="1401" customFormat="false" ht="15" hidden="false" customHeight="false" outlineLevel="0" collapsed="false">
      <c r="A1401" s="19"/>
      <c r="B1401" s="15"/>
      <c r="C1401" s="20"/>
      <c r="D1401" s="21" t="str">
        <f aca="false">IF(B1401="","",IF(E1401&lt;&gt;"",E1401,H1401))</f>
        <v/>
      </c>
      <c r="E1401" s="15"/>
      <c r="F1401" s="21" t="str">
        <f aca="false">IF(D1401="","",IF(COUNTIF(Settings!$A$6:$A$13,D1401)&gt;0,"Income",IF(COUNTIF(Settings!$A$32:$A$34,D1401)&gt;0,"Saving","Spending")))</f>
        <v/>
      </c>
      <c r="G1401" s="15"/>
      <c r="H1401" s="22" t="str">
        <f aca="false">IF(B1401="","",IF(OR(I1401=0,INDEX(Settings!$F$6:$F$65,MAX(I1401,1))=""),"Uncategorised",INDEX(Settings!$F$6:$F$65,I1401)))</f>
        <v/>
      </c>
      <c r="I1401" s="22" t="str">
        <f aca="false">IF(B1401="","",SUMPRODUCT(MAX((Settings!$E$6:$E$65&lt;&gt;"")*ISNUMBER(SEARCH(Settings!$E$6:$E$65,B1401))*(ROW(Settings!$E$6:$E$65)-5))))</f>
        <v/>
      </c>
    </row>
    <row r="1402" customFormat="false" ht="15" hidden="false" customHeight="false" outlineLevel="0" collapsed="false">
      <c r="A1402" s="19"/>
      <c r="B1402" s="15"/>
      <c r="C1402" s="20"/>
      <c r="D1402" s="21" t="str">
        <f aca="false">IF(B1402="","",IF(E1402&lt;&gt;"",E1402,H1402))</f>
        <v/>
      </c>
      <c r="E1402" s="15"/>
      <c r="F1402" s="21" t="str">
        <f aca="false">IF(D1402="","",IF(COUNTIF(Settings!$A$6:$A$13,D1402)&gt;0,"Income",IF(COUNTIF(Settings!$A$32:$A$34,D1402)&gt;0,"Saving","Spending")))</f>
        <v/>
      </c>
      <c r="G1402" s="15"/>
      <c r="H1402" s="22" t="str">
        <f aca="false">IF(B1402="","",IF(OR(I1402=0,INDEX(Settings!$F$6:$F$65,MAX(I1402,1))=""),"Uncategorised",INDEX(Settings!$F$6:$F$65,I1402)))</f>
        <v/>
      </c>
      <c r="I1402" s="22" t="str">
        <f aca="false">IF(B1402="","",SUMPRODUCT(MAX((Settings!$E$6:$E$65&lt;&gt;"")*ISNUMBER(SEARCH(Settings!$E$6:$E$65,B1402))*(ROW(Settings!$E$6:$E$65)-5))))</f>
        <v/>
      </c>
    </row>
    <row r="1403" customFormat="false" ht="15" hidden="false" customHeight="false" outlineLevel="0" collapsed="false">
      <c r="A1403" s="19"/>
      <c r="B1403" s="15"/>
      <c r="C1403" s="20"/>
      <c r="D1403" s="21" t="str">
        <f aca="false">IF(B1403="","",IF(E1403&lt;&gt;"",E1403,H1403))</f>
        <v/>
      </c>
      <c r="E1403" s="15"/>
      <c r="F1403" s="21" t="str">
        <f aca="false">IF(D1403="","",IF(COUNTIF(Settings!$A$6:$A$13,D1403)&gt;0,"Income",IF(COUNTIF(Settings!$A$32:$A$34,D1403)&gt;0,"Saving","Spending")))</f>
        <v/>
      </c>
      <c r="G1403" s="15"/>
      <c r="H1403" s="22" t="str">
        <f aca="false">IF(B1403="","",IF(OR(I1403=0,INDEX(Settings!$F$6:$F$65,MAX(I1403,1))=""),"Uncategorised",INDEX(Settings!$F$6:$F$65,I1403)))</f>
        <v/>
      </c>
      <c r="I1403" s="22" t="str">
        <f aca="false">IF(B1403="","",SUMPRODUCT(MAX((Settings!$E$6:$E$65&lt;&gt;"")*ISNUMBER(SEARCH(Settings!$E$6:$E$65,B1403))*(ROW(Settings!$E$6:$E$65)-5))))</f>
        <v/>
      </c>
    </row>
    <row r="1404" customFormat="false" ht="15" hidden="false" customHeight="false" outlineLevel="0" collapsed="false">
      <c r="A1404" s="19"/>
      <c r="B1404" s="15"/>
      <c r="C1404" s="20"/>
      <c r="D1404" s="21" t="str">
        <f aca="false">IF(B1404="","",IF(E1404&lt;&gt;"",E1404,H1404))</f>
        <v/>
      </c>
      <c r="E1404" s="15"/>
      <c r="F1404" s="21" t="str">
        <f aca="false">IF(D1404="","",IF(COUNTIF(Settings!$A$6:$A$13,D1404)&gt;0,"Income",IF(COUNTIF(Settings!$A$32:$A$34,D1404)&gt;0,"Saving","Spending")))</f>
        <v/>
      </c>
      <c r="G1404" s="15"/>
      <c r="H1404" s="22" t="str">
        <f aca="false">IF(B1404="","",IF(OR(I1404=0,INDEX(Settings!$F$6:$F$65,MAX(I1404,1))=""),"Uncategorised",INDEX(Settings!$F$6:$F$65,I1404)))</f>
        <v/>
      </c>
      <c r="I1404" s="22" t="str">
        <f aca="false">IF(B1404="","",SUMPRODUCT(MAX((Settings!$E$6:$E$65&lt;&gt;"")*ISNUMBER(SEARCH(Settings!$E$6:$E$65,B1404))*(ROW(Settings!$E$6:$E$65)-5))))</f>
        <v/>
      </c>
    </row>
    <row r="1405" customFormat="false" ht="15" hidden="false" customHeight="false" outlineLevel="0" collapsed="false">
      <c r="A1405" s="19"/>
      <c r="B1405" s="15"/>
      <c r="C1405" s="20"/>
      <c r="D1405" s="21" t="str">
        <f aca="false">IF(B1405="","",IF(E1405&lt;&gt;"",E1405,H1405))</f>
        <v/>
      </c>
      <c r="E1405" s="15"/>
      <c r="F1405" s="21" t="str">
        <f aca="false">IF(D1405="","",IF(COUNTIF(Settings!$A$6:$A$13,D1405)&gt;0,"Income",IF(COUNTIF(Settings!$A$32:$A$34,D1405)&gt;0,"Saving","Spending")))</f>
        <v/>
      </c>
      <c r="G1405" s="15"/>
      <c r="H1405" s="22" t="str">
        <f aca="false">IF(B1405="","",IF(OR(I1405=0,INDEX(Settings!$F$6:$F$65,MAX(I1405,1))=""),"Uncategorised",INDEX(Settings!$F$6:$F$65,I1405)))</f>
        <v/>
      </c>
      <c r="I1405" s="22" t="str">
        <f aca="false">IF(B1405="","",SUMPRODUCT(MAX((Settings!$E$6:$E$65&lt;&gt;"")*ISNUMBER(SEARCH(Settings!$E$6:$E$65,B1405))*(ROW(Settings!$E$6:$E$65)-5))))</f>
        <v/>
      </c>
    </row>
    <row r="1406" customFormat="false" ht="15" hidden="false" customHeight="false" outlineLevel="0" collapsed="false">
      <c r="A1406" s="19"/>
      <c r="B1406" s="15"/>
      <c r="C1406" s="20"/>
      <c r="D1406" s="21" t="str">
        <f aca="false">IF(B1406="","",IF(E1406&lt;&gt;"",E1406,H1406))</f>
        <v/>
      </c>
      <c r="E1406" s="15"/>
      <c r="F1406" s="21" t="str">
        <f aca="false">IF(D1406="","",IF(COUNTIF(Settings!$A$6:$A$13,D1406)&gt;0,"Income",IF(COUNTIF(Settings!$A$32:$A$34,D1406)&gt;0,"Saving","Spending")))</f>
        <v/>
      </c>
      <c r="G1406" s="15"/>
      <c r="H1406" s="22" t="str">
        <f aca="false">IF(B1406="","",IF(OR(I1406=0,INDEX(Settings!$F$6:$F$65,MAX(I1406,1))=""),"Uncategorised",INDEX(Settings!$F$6:$F$65,I1406)))</f>
        <v/>
      </c>
      <c r="I1406" s="22" t="str">
        <f aca="false">IF(B1406="","",SUMPRODUCT(MAX((Settings!$E$6:$E$65&lt;&gt;"")*ISNUMBER(SEARCH(Settings!$E$6:$E$65,B1406))*(ROW(Settings!$E$6:$E$65)-5))))</f>
        <v/>
      </c>
    </row>
    <row r="1407" customFormat="false" ht="15" hidden="false" customHeight="false" outlineLevel="0" collapsed="false">
      <c r="A1407" s="19"/>
      <c r="B1407" s="15"/>
      <c r="C1407" s="20"/>
      <c r="D1407" s="21" t="str">
        <f aca="false">IF(B1407="","",IF(E1407&lt;&gt;"",E1407,H1407))</f>
        <v/>
      </c>
      <c r="E1407" s="15"/>
      <c r="F1407" s="21" t="str">
        <f aca="false">IF(D1407="","",IF(COUNTIF(Settings!$A$6:$A$13,D1407)&gt;0,"Income",IF(COUNTIF(Settings!$A$32:$A$34,D1407)&gt;0,"Saving","Spending")))</f>
        <v/>
      </c>
      <c r="G1407" s="15"/>
      <c r="H1407" s="22" t="str">
        <f aca="false">IF(B1407="","",IF(OR(I1407=0,INDEX(Settings!$F$6:$F$65,MAX(I1407,1))=""),"Uncategorised",INDEX(Settings!$F$6:$F$65,I1407)))</f>
        <v/>
      </c>
      <c r="I1407" s="22" t="str">
        <f aca="false">IF(B1407="","",SUMPRODUCT(MAX((Settings!$E$6:$E$65&lt;&gt;"")*ISNUMBER(SEARCH(Settings!$E$6:$E$65,B1407))*(ROW(Settings!$E$6:$E$65)-5))))</f>
        <v/>
      </c>
    </row>
    <row r="1408" customFormat="false" ht="15" hidden="false" customHeight="false" outlineLevel="0" collapsed="false">
      <c r="A1408" s="19"/>
      <c r="B1408" s="15"/>
      <c r="C1408" s="20"/>
      <c r="D1408" s="21" t="str">
        <f aca="false">IF(B1408="","",IF(E1408&lt;&gt;"",E1408,H1408))</f>
        <v/>
      </c>
      <c r="E1408" s="15"/>
      <c r="F1408" s="21" t="str">
        <f aca="false">IF(D1408="","",IF(COUNTIF(Settings!$A$6:$A$13,D1408)&gt;0,"Income",IF(COUNTIF(Settings!$A$32:$A$34,D1408)&gt;0,"Saving","Spending")))</f>
        <v/>
      </c>
      <c r="G1408" s="15"/>
      <c r="H1408" s="22" t="str">
        <f aca="false">IF(B1408="","",IF(OR(I1408=0,INDEX(Settings!$F$6:$F$65,MAX(I1408,1))=""),"Uncategorised",INDEX(Settings!$F$6:$F$65,I1408)))</f>
        <v/>
      </c>
      <c r="I1408" s="22" t="str">
        <f aca="false">IF(B1408="","",SUMPRODUCT(MAX((Settings!$E$6:$E$65&lt;&gt;"")*ISNUMBER(SEARCH(Settings!$E$6:$E$65,B1408))*(ROW(Settings!$E$6:$E$65)-5))))</f>
        <v/>
      </c>
    </row>
    <row r="1409" customFormat="false" ht="15" hidden="false" customHeight="false" outlineLevel="0" collapsed="false">
      <c r="A1409" s="19"/>
      <c r="B1409" s="15"/>
      <c r="C1409" s="20"/>
      <c r="D1409" s="21" t="str">
        <f aca="false">IF(B1409="","",IF(E1409&lt;&gt;"",E1409,H1409))</f>
        <v/>
      </c>
      <c r="E1409" s="15"/>
      <c r="F1409" s="21" t="str">
        <f aca="false">IF(D1409="","",IF(COUNTIF(Settings!$A$6:$A$13,D1409)&gt;0,"Income",IF(COUNTIF(Settings!$A$32:$A$34,D1409)&gt;0,"Saving","Spending")))</f>
        <v/>
      </c>
      <c r="G1409" s="15"/>
      <c r="H1409" s="22" t="str">
        <f aca="false">IF(B1409="","",IF(OR(I1409=0,INDEX(Settings!$F$6:$F$65,MAX(I1409,1))=""),"Uncategorised",INDEX(Settings!$F$6:$F$65,I1409)))</f>
        <v/>
      </c>
      <c r="I1409" s="22" t="str">
        <f aca="false">IF(B1409="","",SUMPRODUCT(MAX((Settings!$E$6:$E$65&lt;&gt;"")*ISNUMBER(SEARCH(Settings!$E$6:$E$65,B1409))*(ROW(Settings!$E$6:$E$65)-5))))</f>
        <v/>
      </c>
    </row>
    <row r="1410" customFormat="false" ht="15" hidden="false" customHeight="false" outlineLevel="0" collapsed="false">
      <c r="A1410" s="19"/>
      <c r="B1410" s="15"/>
      <c r="C1410" s="20"/>
      <c r="D1410" s="21" t="str">
        <f aca="false">IF(B1410="","",IF(E1410&lt;&gt;"",E1410,H1410))</f>
        <v/>
      </c>
      <c r="E1410" s="15"/>
      <c r="F1410" s="21" t="str">
        <f aca="false">IF(D1410="","",IF(COUNTIF(Settings!$A$6:$A$13,D1410)&gt;0,"Income",IF(COUNTIF(Settings!$A$32:$A$34,D1410)&gt;0,"Saving","Spending")))</f>
        <v/>
      </c>
      <c r="G1410" s="15"/>
      <c r="H1410" s="22" t="str">
        <f aca="false">IF(B1410="","",IF(OR(I1410=0,INDEX(Settings!$F$6:$F$65,MAX(I1410,1))=""),"Uncategorised",INDEX(Settings!$F$6:$F$65,I1410)))</f>
        <v/>
      </c>
      <c r="I1410" s="22" t="str">
        <f aca="false">IF(B1410="","",SUMPRODUCT(MAX((Settings!$E$6:$E$65&lt;&gt;"")*ISNUMBER(SEARCH(Settings!$E$6:$E$65,B1410))*(ROW(Settings!$E$6:$E$65)-5))))</f>
        <v/>
      </c>
    </row>
    <row r="1411" customFormat="false" ht="15" hidden="false" customHeight="false" outlineLevel="0" collapsed="false">
      <c r="A1411" s="19"/>
      <c r="B1411" s="15"/>
      <c r="C1411" s="20"/>
      <c r="D1411" s="21" t="str">
        <f aca="false">IF(B1411="","",IF(E1411&lt;&gt;"",E1411,H1411))</f>
        <v/>
      </c>
      <c r="E1411" s="15"/>
      <c r="F1411" s="21" t="str">
        <f aca="false">IF(D1411="","",IF(COUNTIF(Settings!$A$6:$A$13,D1411)&gt;0,"Income",IF(COUNTIF(Settings!$A$32:$A$34,D1411)&gt;0,"Saving","Spending")))</f>
        <v/>
      </c>
      <c r="G1411" s="15"/>
      <c r="H1411" s="22" t="str">
        <f aca="false">IF(B1411="","",IF(OR(I1411=0,INDEX(Settings!$F$6:$F$65,MAX(I1411,1))=""),"Uncategorised",INDEX(Settings!$F$6:$F$65,I1411)))</f>
        <v/>
      </c>
      <c r="I1411" s="22" t="str">
        <f aca="false">IF(B1411="","",SUMPRODUCT(MAX((Settings!$E$6:$E$65&lt;&gt;"")*ISNUMBER(SEARCH(Settings!$E$6:$E$65,B1411))*(ROW(Settings!$E$6:$E$65)-5))))</f>
        <v/>
      </c>
    </row>
    <row r="1412" customFormat="false" ht="15" hidden="false" customHeight="false" outlineLevel="0" collapsed="false">
      <c r="A1412" s="19"/>
      <c r="B1412" s="15"/>
      <c r="C1412" s="20"/>
      <c r="D1412" s="21" t="str">
        <f aca="false">IF(B1412="","",IF(E1412&lt;&gt;"",E1412,H1412))</f>
        <v/>
      </c>
      <c r="E1412" s="15"/>
      <c r="F1412" s="21" t="str">
        <f aca="false">IF(D1412="","",IF(COUNTIF(Settings!$A$6:$A$13,D1412)&gt;0,"Income",IF(COUNTIF(Settings!$A$32:$A$34,D1412)&gt;0,"Saving","Spending")))</f>
        <v/>
      </c>
      <c r="G1412" s="15"/>
      <c r="H1412" s="22" t="str">
        <f aca="false">IF(B1412="","",IF(OR(I1412=0,INDEX(Settings!$F$6:$F$65,MAX(I1412,1))=""),"Uncategorised",INDEX(Settings!$F$6:$F$65,I1412)))</f>
        <v/>
      </c>
      <c r="I1412" s="22" t="str">
        <f aca="false">IF(B1412="","",SUMPRODUCT(MAX((Settings!$E$6:$E$65&lt;&gt;"")*ISNUMBER(SEARCH(Settings!$E$6:$E$65,B1412))*(ROW(Settings!$E$6:$E$65)-5))))</f>
        <v/>
      </c>
    </row>
    <row r="1413" customFormat="false" ht="15" hidden="false" customHeight="false" outlineLevel="0" collapsed="false">
      <c r="A1413" s="19"/>
      <c r="B1413" s="15"/>
      <c r="C1413" s="20"/>
      <c r="D1413" s="21" t="str">
        <f aca="false">IF(B1413="","",IF(E1413&lt;&gt;"",E1413,H1413))</f>
        <v/>
      </c>
      <c r="E1413" s="15"/>
      <c r="F1413" s="21" t="str">
        <f aca="false">IF(D1413="","",IF(COUNTIF(Settings!$A$6:$A$13,D1413)&gt;0,"Income",IF(COUNTIF(Settings!$A$32:$A$34,D1413)&gt;0,"Saving","Spending")))</f>
        <v/>
      </c>
      <c r="G1413" s="15"/>
      <c r="H1413" s="22" t="str">
        <f aca="false">IF(B1413="","",IF(OR(I1413=0,INDEX(Settings!$F$6:$F$65,MAX(I1413,1))=""),"Uncategorised",INDEX(Settings!$F$6:$F$65,I1413)))</f>
        <v/>
      </c>
      <c r="I1413" s="22" t="str">
        <f aca="false">IF(B1413="","",SUMPRODUCT(MAX((Settings!$E$6:$E$65&lt;&gt;"")*ISNUMBER(SEARCH(Settings!$E$6:$E$65,B1413))*(ROW(Settings!$E$6:$E$65)-5))))</f>
        <v/>
      </c>
    </row>
    <row r="1414" customFormat="false" ht="15" hidden="false" customHeight="false" outlineLevel="0" collapsed="false">
      <c r="A1414" s="19"/>
      <c r="B1414" s="15"/>
      <c r="C1414" s="20"/>
      <c r="D1414" s="21" t="str">
        <f aca="false">IF(B1414="","",IF(E1414&lt;&gt;"",E1414,H1414))</f>
        <v/>
      </c>
      <c r="E1414" s="15"/>
      <c r="F1414" s="21" t="str">
        <f aca="false">IF(D1414="","",IF(COUNTIF(Settings!$A$6:$A$13,D1414)&gt;0,"Income",IF(COUNTIF(Settings!$A$32:$A$34,D1414)&gt;0,"Saving","Spending")))</f>
        <v/>
      </c>
      <c r="G1414" s="15"/>
      <c r="H1414" s="22" t="str">
        <f aca="false">IF(B1414="","",IF(OR(I1414=0,INDEX(Settings!$F$6:$F$65,MAX(I1414,1))=""),"Uncategorised",INDEX(Settings!$F$6:$F$65,I1414)))</f>
        <v/>
      </c>
      <c r="I1414" s="22" t="str">
        <f aca="false">IF(B1414="","",SUMPRODUCT(MAX((Settings!$E$6:$E$65&lt;&gt;"")*ISNUMBER(SEARCH(Settings!$E$6:$E$65,B1414))*(ROW(Settings!$E$6:$E$65)-5))))</f>
        <v/>
      </c>
    </row>
    <row r="1415" customFormat="false" ht="15" hidden="false" customHeight="false" outlineLevel="0" collapsed="false">
      <c r="A1415" s="19"/>
      <c r="B1415" s="15"/>
      <c r="C1415" s="20"/>
      <c r="D1415" s="21" t="str">
        <f aca="false">IF(B1415="","",IF(E1415&lt;&gt;"",E1415,H1415))</f>
        <v/>
      </c>
      <c r="E1415" s="15"/>
      <c r="F1415" s="21" t="str">
        <f aca="false">IF(D1415="","",IF(COUNTIF(Settings!$A$6:$A$13,D1415)&gt;0,"Income",IF(COUNTIF(Settings!$A$32:$A$34,D1415)&gt;0,"Saving","Spending")))</f>
        <v/>
      </c>
      <c r="G1415" s="15"/>
      <c r="H1415" s="22" t="str">
        <f aca="false">IF(B1415="","",IF(OR(I1415=0,INDEX(Settings!$F$6:$F$65,MAX(I1415,1))=""),"Uncategorised",INDEX(Settings!$F$6:$F$65,I1415)))</f>
        <v/>
      </c>
      <c r="I1415" s="22" t="str">
        <f aca="false">IF(B1415="","",SUMPRODUCT(MAX((Settings!$E$6:$E$65&lt;&gt;"")*ISNUMBER(SEARCH(Settings!$E$6:$E$65,B1415))*(ROW(Settings!$E$6:$E$65)-5))))</f>
        <v/>
      </c>
    </row>
    <row r="1416" customFormat="false" ht="15" hidden="false" customHeight="false" outlineLevel="0" collapsed="false">
      <c r="A1416" s="19"/>
      <c r="B1416" s="15"/>
      <c r="C1416" s="20"/>
      <c r="D1416" s="21" t="str">
        <f aca="false">IF(B1416="","",IF(E1416&lt;&gt;"",E1416,H1416))</f>
        <v/>
      </c>
      <c r="E1416" s="15"/>
      <c r="F1416" s="21" t="str">
        <f aca="false">IF(D1416="","",IF(COUNTIF(Settings!$A$6:$A$13,D1416)&gt;0,"Income",IF(COUNTIF(Settings!$A$32:$A$34,D1416)&gt;0,"Saving","Spending")))</f>
        <v/>
      </c>
      <c r="G1416" s="15"/>
      <c r="H1416" s="22" t="str">
        <f aca="false">IF(B1416="","",IF(OR(I1416=0,INDEX(Settings!$F$6:$F$65,MAX(I1416,1))=""),"Uncategorised",INDEX(Settings!$F$6:$F$65,I1416)))</f>
        <v/>
      </c>
      <c r="I1416" s="22" t="str">
        <f aca="false">IF(B1416="","",SUMPRODUCT(MAX((Settings!$E$6:$E$65&lt;&gt;"")*ISNUMBER(SEARCH(Settings!$E$6:$E$65,B1416))*(ROW(Settings!$E$6:$E$65)-5))))</f>
        <v/>
      </c>
    </row>
    <row r="1417" customFormat="false" ht="15" hidden="false" customHeight="false" outlineLevel="0" collapsed="false">
      <c r="A1417" s="19"/>
      <c r="B1417" s="15"/>
      <c r="C1417" s="20"/>
      <c r="D1417" s="21" t="str">
        <f aca="false">IF(B1417="","",IF(E1417&lt;&gt;"",E1417,H1417))</f>
        <v/>
      </c>
      <c r="E1417" s="15"/>
      <c r="F1417" s="21" t="str">
        <f aca="false">IF(D1417="","",IF(COUNTIF(Settings!$A$6:$A$13,D1417)&gt;0,"Income",IF(COUNTIF(Settings!$A$32:$A$34,D1417)&gt;0,"Saving","Spending")))</f>
        <v/>
      </c>
      <c r="G1417" s="15"/>
      <c r="H1417" s="22" t="str">
        <f aca="false">IF(B1417="","",IF(OR(I1417=0,INDEX(Settings!$F$6:$F$65,MAX(I1417,1))=""),"Uncategorised",INDEX(Settings!$F$6:$F$65,I1417)))</f>
        <v/>
      </c>
      <c r="I1417" s="22" t="str">
        <f aca="false">IF(B1417="","",SUMPRODUCT(MAX((Settings!$E$6:$E$65&lt;&gt;"")*ISNUMBER(SEARCH(Settings!$E$6:$E$65,B1417))*(ROW(Settings!$E$6:$E$65)-5))))</f>
        <v/>
      </c>
    </row>
    <row r="1418" customFormat="false" ht="15" hidden="false" customHeight="false" outlineLevel="0" collapsed="false">
      <c r="A1418" s="19"/>
      <c r="B1418" s="15"/>
      <c r="C1418" s="20"/>
      <c r="D1418" s="21" t="str">
        <f aca="false">IF(B1418="","",IF(E1418&lt;&gt;"",E1418,H1418))</f>
        <v/>
      </c>
      <c r="E1418" s="15"/>
      <c r="F1418" s="21" t="str">
        <f aca="false">IF(D1418="","",IF(COUNTIF(Settings!$A$6:$A$13,D1418)&gt;0,"Income",IF(COUNTIF(Settings!$A$32:$A$34,D1418)&gt;0,"Saving","Spending")))</f>
        <v/>
      </c>
      <c r="G1418" s="15"/>
      <c r="H1418" s="22" t="str">
        <f aca="false">IF(B1418="","",IF(OR(I1418=0,INDEX(Settings!$F$6:$F$65,MAX(I1418,1))=""),"Uncategorised",INDEX(Settings!$F$6:$F$65,I1418)))</f>
        <v/>
      </c>
      <c r="I1418" s="22" t="str">
        <f aca="false">IF(B1418="","",SUMPRODUCT(MAX((Settings!$E$6:$E$65&lt;&gt;"")*ISNUMBER(SEARCH(Settings!$E$6:$E$65,B1418))*(ROW(Settings!$E$6:$E$65)-5))))</f>
        <v/>
      </c>
    </row>
    <row r="1419" customFormat="false" ht="15" hidden="false" customHeight="false" outlineLevel="0" collapsed="false">
      <c r="A1419" s="19"/>
      <c r="B1419" s="15"/>
      <c r="C1419" s="20"/>
      <c r="D1419" s="21" t="str">
        <f aca="false">IF(B1419="","",IF(E1419&lt;&gt;"",E1419,H1419))</f>
        <v/>
      </c>
      <c r="E1419" s="15"/>
      <c r="F1419" s="21" t="str">
        <f aca="false">IF(D1419="","",IF(COUNTIF(Settings!$A$6:$A$13,D1419)&gt;0,"Income",IF(COUNTIF(Settings!$A$32:$A$34,D1419)&gt;0,"Saving","Spending")))</f>
        <v/>
      </c>
      <c r="G1419" s="15"/>
      <c r="H1419" s="22" t="str">
        <f aca="false">IF(B1419="","",IF(OR(I1419=0,INDEX(Settings!$F$6:$F$65,MAX(I1419,1))=""),"Uncategorised",INDEX(Settings!$F$6:$F$65,I1419)))</f>
        <v/>
      </c>
      <c r="I1419" s="22" t="str">
        <f aca="false">IF(B1419="","",SUMPRODUCT(MAX((Settings!$E$6:$E$65&lt;&gt;"")*ISNUMBER(SEARCH(Settings!$E$6:$E$65,B1419))*(ROW(Settings!$E$6:$E$65)-5))))</f>
        <v/>
      </c>
    </row>
    <row r="1420" customFormat="false" ht="15" hidden="false" customHeight="false" outlineLevel="0" collapsed="false">
      <c r="A1420" s="19"/>
      <c r="B1420" s="15"/>
      <c r="C1420" s="20"/>
      <c r="D1420" s="21" t="str">
        <f aca="false">IF(B1420="","",IF(E1420&lt;&gt;"",E1420,H1420))</f>
        <v/>
      </c>
      <c r="E1420" s="15"/>
      <c r="F1420" s="21" t="str">
        <f aca="false">IF(D1420="","",IF(COUNTIF(Settings!$A$6:$A$13,D1420)&gt;0,"Income",IF(COUNTIF(Settings!$A$32:$A$34,D1420)&gt;0,"Saving","Spending")))</f>
        <v/>
      </c>
      <c r="G1420" s="15"/>
      <c r="H1420" s="22" t="str">
        <f aca="false">IF(B1420="","",IF(OR(I1420=0,INDEX(Settings!$F$6:$F$65,MAX(I1420,1))=""),"Uncategorised",INDEX(Settings!$F$6:$F$65,I1420)))</f>
        <v/>
      </c>
      <c r="I1420" s="22" t="str">
        <f aca="false">IF(B1420="","",SUMPRODUCT(MAX((Settings!$E$6:$E$65&lt;&gt;"")*ISNUMBER(SEARCH(Settings!$E$6:$E$65,B1420))*(ROW(Settings!$E$6:$E$65)-5))))</f>
        <v/>
      </c>
    </row>
    <row r="1421" customFormat="false" ht="15" hidden="false" customHeight="false" outlineLevel="0" collapsed="false">
      <c r="A1421" s="19"/>
      <c r="B1421" s="15"/>
      <c r="C1421" s="20"/>
      <c r="D1421" s="21" t="str">
        <f aca="false">IF(B1421="","",IF(E1421&lt;&gt;"",E1421,H1421))</f>
        <v/>
      </c>
      <c r="E1421" s="15"/>
      <c r="F1421" s="21" t="str">
        <f aca="false">IF(D1421="","",IF(COUNTIF(Settings!$A$6:$A$13,D1421)&gt;0,"Income",IF(COUNTIF(Settings!$A$32:$A$34,D1421)&gt;0,"Saving","Spending")))</f>
        <v/>
      </c>
      <c r="G1421" s="15"/>
      <c r="H1421" s="22" t="str">
        <f aca="false">IF(B1421="","",IF(OR(I1421=0,INDEX(Settings!$F$6:$F$65,MAX(I1421,1))=""),"Uncategorised",INDEX(Settings!$F$6:$F$65,I1421)))</f>
        <v/>
      </c>
      <c r="I1421" s="22" t="str">
        <f aca="false">IF(B1421="","",SUMPRODUCT(MAX((Settings!$E$6:$E$65&lt;&gt;"")*ISNUMBER(SEARCH(Settings!$E$6:$E$65,B1421))*(ROW(Settings!$E$6:$E$65)-5))))</f>
        <v/>
      </c>
    </row>
    <row r="1422" customFormat="false" ht="15" hidden="false" customHeight="false" outlineLevel="0" collapsed="false">
      <c r="A1422" s="19"/>
      <c r="B1422" s="15"/>
      <c r="C1422" s="20"/>
      <c r="D1422" s="21" t="str">
        <f aca="false">IF(B1422="","",IF(E1422&lt;&gt;"",E1422,H1422))</f>
        <v/>
      </c>
      <c r="E1422" s="15"/>
      <c r="F1422" s="21" t="str">
        <f aca="false">IF(D1422="","",IF(COUNTIF(Settings!$A$6:$A$13,D1422)&gt;0,"Income",IF(COUNTIF(Settings!$A$32:$A$34,D1422)&gt;0,"Saving","Spending")))</f>
        <v/>
      </c>
      <c r="G1422" s="15"/>
      <c r="H1422" s="22" t="str">
        <f aca="false">IF(B1422="","",IF(OR(I1422=0,INDEX(Settings!$F$6:$F$65,MAX(I1422,1))=""),"Uncategorised",INDEX(Settings!$F$6:$F$65,I1422)))</f>
        <v/>
      </c>
      <c r="I1422" s="22" t="str">
        <f aca="false">IF(B1422="","",SUMPRODUCT(MAX((Settings!$E$6:$E$65&lt;&gt;"")*ISNUMBER(SEARCH(Settings!$E$6:$E$65,B1422))*(ROW(Settings!$E$6:$E$65)-5))))</f>
        <v/>
      </c>
    </row>
    <row r="1423" customFormat="false" ht="15" hidden="false" customHeight="false" outlineLevel="0" collapsed="false">
      <c r="A1423" s="19"/>
      <c r="B1423" s="15"/>
      <c r="C1423" s="20"/>
      <c r="D1423" s="21" t="str">
        <f aca="false">IF(B1423="","",IF(E1423&lt;&gt;"",E1423,H1423))</f>
        <v/>
      </c>
      <c r="E1423" s="15"/>
      <c r="F1423" s="21" t="str">
        <f aca="false">IF(D1423="","",IF(COUNTIF(Settings!$A$6:$A$13,D1423)&gt;0,"Income",IF(COUNTIF(Settings!$A$32:$A$34,D1423)&gt;0,"Saving","Spending")))</f>
        <v/>
      </c>
      <c r="G1423" s="15"/>
      <c r="H1423" s="22" t="str">
        <f aca="false">IF(B1423="","",IF(OR(I1423=0,INDEX(Settings!$F$6:$F$65,MAX(I1423,1))=""),"Uncategorised",INDEX(Settings!$F$6:$F$65,I1423)))</f>
        <v/>
      </c>
      <c r="I1423" s="22" t="str">
        <f aca="false">IF(B1423="","",SUMPRODUCT(MAX((Settings!$E$6:$E$65&lt;&gt;"")*ISNUMBER(SEARCH(Settings!$E$6:$E$65,B1423))*(ROW(Settings!$E$6:$E$65)-5))))</f>
        <v/>
      </c>
    </row>
    <row r="1424" customFormat="false" ht="15" hidden="false" customHeight="false" outlineLevel="0" collapsed="false">
      <c r="A1424" s="19"/>
      <c r="B1424" s="15"/>
      <c r="C1424" s="20"/>
      <c r="D1424" s="21" t="str">
        <f aca="false">IF(B1424="","",IF(E1424&lt;&gt;"",E1424,H1424))</f>
        <v/>
      </c>
      <c r="E1424" s="15"/>
      <c r="F1424" s="21" t="str">
        <f aca="false">IF(D1424="","",IF(COUNTIF(Settings!$A$6:$A$13,D1424)&gt;0,"Income",IF(COUNTIF(Settings!$A$32:$A$34,D1424)&gt;0,"Saving","Spending")))</f>
        <v/>
      </c>
      <c r="G1424" s="15"/>
      <c r="H1424" s="22" t="str">
        <f aca="false">IF(B1424="","",IF(OR(I1424=0,INDEX(Settings!$F$6:$F$65,MAX(I1424,1))=""),"Uncategorised",INDEX(Settings!$F$6:$F$65,I1424)))</f>
        <v/>
      </c>
      <c r="I1424" s="22" t="str">
        <f aca="false">IF(B1424="","",SUMPRODUCT(MAX((Settings!$E$6:$E$65&lt;&gt;"")*ISNUMBER(SEARCH(Settings!$E$6:$E$65,B1424))*(ROW(Settings!$E$6:$E$65)-5))))</f>
        <v/>
      </c>
    </row>
    <row r="1425" customFormat="false" ht="15" hidden="false" customHeight="false" outlineLevel="0" collapsed="false">
      <c r="A1425" s="19"/>
      <c r="B1425" s="15"/>
      <c r="C1425" s="20"/>
      <c r="D1425" s="21" t="str">
        <f aca="false">IF(B1425="","",IF(E1425&lt;&gt;"",E1425,H1425))</f>
        <v/>
      </c>
      <c r="E1425" s="15"/>
      <c r="F1425" s="21" t="str">
        <f aca="false">IF(D1425="","",IF(COUNTIF(Settings!$A$6:$A$13,D1425)&gt;0,"Income",IF(COUNTIF(Settings!$A$32:$A$34,D1425)&gt;0,"Saving","Spending")))</f>
        <v/>
      </c>
      <c r="G1425" s="15"/>
      <c r="H1425" s="22" t="str">
        <f aca="false">IF(B1425="","",IF(OR(I1425=0,INDEX(Settings!$F$6:$F$65,MAX(I1425,1))=""),"Uncategorised",INDEX(Settings!$F$6:$F$65,I1425)))</f>
        <v/>
      </c>
      <c r="I1425" s="22" t="str">
        <f aca="false">IF(B1425="","",SUMPRODUCT(MAX((Settings!$E$6:$E$65&lt;&gt;"")*ISNUMBER(SEARCH(Settings!$E$6:$E$65,B1425))*(ROW(Settings!$E$6:$E$65)-5))))</f>
        <v/>
      </c>
    </row>
    <row r="1426" customFormat="false" ht="15" hidden="false" customHeight="false" outlineLevel="0" collapsed="false">
      <c r="A1426" s="19"/>
      <c r="B1426" s="15"/>
      <c r="C1426" s="20"/>
      <c r="D1426" s="21" t="str">
        <f aca="false">IF(B1426="","",IF(E1426&lt;&gt;"",E1426,H1426))</f>
        <v/>
      </c>
      <c r="E1426" s="15"/>
      <c r="F1426" s="21" t="str">
        <f aca="false">IF(D1426="","",IF(COUNTIF(Settings!$A$6:$A$13,D1426)&gt;0,"Income",IF(COUNTIF(Settings!$A$32:$A$34,D1426)&gt;0,"Saving","Spending")))</f>
        <v/>
      </c>
      <c r="G1426" s="15"/>
      <c r="H1426" s="22" t="str">
        <f aca="false">IF(B1426="","",IF(OR(I1426=0,INDEX(Settings!$F$6:$F$65,MAX(I1426,1))=""),"Uncategorised",INDEX(Settings!$F$6:$F$65,I1426)))</f>
        <v/>
      </c>
      <c r="I1426" s="22" t="str">
        <f aca="false">IF(B1426="","",SUMPRODUCT(MAX((Settings!$E$6:$E$65&lt;&gt;"")*ISNUMBER(SEARCH(Settings!$E$6:$E$65,B1426))*(ROW(Settings!$E$6:$E$65)-5))))</f>
        <v/>
      </c>
    </row>
    <row r="1427" customFormat="false" ht="15" hidden="false" customHeight="false" outlineLevel="0" collapsed="false">
      <c r="A1427" s="19"/>
      <c r="B1427" s="15"/>
      <c r="C1427" s="20"/>
      <c r="D1427" s="21" t="str">
        <f aca="false">IF(B1427="","",IF(E1427&lt;&gt;"",E1427,H1427))</f>
        <v/>
      </c>
      <c r="E1427" s="15"/>
      <c r="F1427" s="21" t="str">
        <f aca="false">IF(D1427="","",IF(COUNTIF(Settings!$A$6:$A$13,D1427)&gt;0,"Income",IF(COUNTIF(Settings!$A$32:$A$34,D1427)&gt;0,"Saving","Spending")))</f>
        <v/>
      </c>
      <c r="G1427" s="15"/>
      <c r="H1427" s="22" t="str">
        <f aca="false">IF(B1427="","",IF(OR(I1427=0,INDEX(Settings!$F$6:$F$65,MAX(I1427,1))=""),"Uncategorised",INDEX(Settings!$F$6:$F$65,I1427)))</f>
        <v/>
      </c>
      <c r="I1427" s="22" t="str">
        <f aca="false">IF(B1427="","",SUMPRODUCT(MAX((Settings!$E$6:$E$65&lt;&gt;"")*ISNUMBER(SEARCH(Settings!$E$6:$E$65,B1427))*(ROW(Settings!$E$6:$E$65)-5))))</f>
        <v/>
      </c>
    </row>
    <row r="1428" customFormat="false" ht="15" hidden="false" customHeight="false" outlineLevel="0" collapsed="false">
      <c r="A1428" s="19"/>
      <c r="B1428" s="15"/>
      <c r="C1428" s="20"/>
      <c r="D1428" s="21" t="str">
        <f aca="false">IF(B1428="","",IF(E1428&lt;&gt;"",E1428,H1428))</f>
        <v/>
      </c>
      <c r="E1428" s="15"/>
      <c r="F1428" s="21" t="str">
        <f aca="false">IF(D1428="","",IF(COUNTIF(Settings!$A$6:$A$13,D1428)&gt;0,"Income",IF(COUNTIF(Settings!$A$32:$A$34,D1428)&gt;0,"Saving","Spending")))</f>
        <v/>
      </c>
      <c r="G1428" s="15"/>
      <c r="H1428" s="22" t="str">
        <f aca="false">IF(B1428="","",IF(OR(I1428=0,INDEX(Settings!$F$6:$F$65,MAX(I1428,1))=""),"Uncategorised",INDEX(Settings!$F$6:$F$65,I1428)))</f>
        <v/>
      </c>
      <c r="I1428" s="22" t="str">
        <f aca="false">IF(B1428="","",SUMPRODUCT(MAX((Settings!$E$6:$E$65&lt;&gt;"")*ISNUMBER(SEARCH(Settings!$E$6:$E$65,B1428))*(ROW(Settings!$E$6:$E$65)-5))))</f>
        <v/>
      </c>
    </row>
    <row r="1429" customFormat="false" ht="15" hidden="false" customHeight="false" outlineLevel="0" collapsed="false">
      <c r="A1429" s="19"/>
      <c r="B1429" s="15"/>
      <c r="C1429" s="20"/>
      <c r="D1429" s="21" t="str">
        <f aca="false">IF(B1429="","",IF(E1429&lt;&gt;"",E1429,H1429))</f>
        <v/>
      </c>
      <c r="E1429" s="15"/>
      <c r="F1429" s="21" t="str">
        <f aca="false">IF(D1429="","",IF(COUNTIF(Settings!$A$6:$A$13,D1429)&gt;0,"Income",IF(COUNTIF(Settings!$A$32:$A$34,D1429)&gt;0,"Saving","Spending")))</f>
        <v/>
      </c>
      <c r="G1429" s="15"/>
      <c r="H1429" s="22" t="str">
        <f aca="false">IF(B1429="","",IF(OR(I1429=0,INDEX(Settings!$F$6:$F$65,MAX(I1429,1))=""),"Uncategorised",INDEX(Settings!$F$6:$F$65,I1429)))</f>
        <v/>
      </c>
      <c r="I1429" s="22" t="str">
        <f aca="false">IF(B1429="","",SUMPRODUCT(MAX((Settings!$E$6:$E$65&lt;&gt;"")*ISNUMBER(SEARCH(Settings!$E$6:$E$65,B1429))*(ROW(Settings!$E$6:$E$65)-5))))</f>
        <v/>
      </c>
    </row>
    <row r="1430" customFormat="false" ht="15" hidden="false" customHeight="false" outlineLevel="0" collapsed="false">
      <c r="A1430" s="19"/>
      <c r="B1430" s="15"/>
      <c r="C1430" s="20"/>
      <c r="D1430" s="21" t="str">
        <f aca="false">IF(B1430="","",IF(E1430&lt;&gt;"",E1430,H1430))</f>
        <v/>
      </c>
      <c r="E1430" s="15"/>
      <c r="F1430" s="21" t="str">
        <f aca="false">IF(D1430="","",IF(COUNTIF(Settings!$A$6:$A$13,D1430)&gt;0,"Income",IF(COUNTIF(Settings!$A$32:$A$34,D1430)&gt;0,"Saving","Spending")))</f>
        <v/>
      </c>
      <c r="G1430" s="15"/>
      <c r="H1430" s="22" t="str">
        <f aca="false">IF(B1430="","",IF(OR(I1430=0,INDEX(Settings!$F$6:$F$65,MAX(I1430,1))=""),"Uncategorised",INDEX(Settings!$F$6:$F$65,I1430)))</f>
        <v/>
      </c>
      <c r="I1430" s="22" t="str">
        <f aca="false">IF(B1430="","",SUMPRODUCT(MAX((Settings!$E$6:$E$65&lt;&gt;"")*ISNUMBER(SEARCH(Settings!$E$6:$E$65,B1430))*(ROW(Settings!$E$6:$E$65)-5))))</f>
        <v/>
      </c>
    </row>
    <row r="1431" customFormat="false" ht="15" hidden="false" customHeight="false" outlineLevel="0" collapsed="false">
      <c r="A1431" s="19"/>
      <c r="B1431" s="15"/>
      <c r="C1431" s="20"/>
      <c r="D1431" s="21" t="str">
        <f aca="false">IF(B1431="","",IF(E1431&lt;&gt;"",E1431,H1431))</f>
        <v/>
      </c>
      <c r="E1431" s="15"/>
      <c r="F1431" s="21" t="str">
        <f aca="false">IF(D1431="","",IF(COUNTIF(Settings!$A$6:$A$13,D1431)&gt;0,"Income",IF(COUNTIF(Settings!$A$32:$A$34,D1431)&gt;0,"Saving","Spending")))</f>
        <v/>
      </c>
      <c r="G1431" s="15"/>
      <c r="H1431" s="22" t="str">
        <f aca="false">IF(B1431="","",IF(OR(I1431=0,INDEX(Settings!$F$6:$F$65,MAX(I1431,1))=""),"Uncategorised",INDEX(Settings!$F$6:$F$65,I1431)))</f>
        <v/>
      </c>
      <c r="I1431" s="22" t="str">
        <f aca="false">IF(B1431="","",SUMPRODUCT(MAX((Settings!$E$6:$E$65&lt;&gt;"")*ISNUMBER(SEARCH(Settings!$E$6:$E$65,B1431))*(ROW(Settings!$E$6:$E$65)-5))))</f>
        <v/>
      </c>
    </row>
    <row r="1432" customFormat="false" ht="15" hidden="false" customHeight="false" outlineLevel="0" collapsed="false">
      <c r="A1432" s="19"/>
      <c r="B1432" s="15"/>
      <c r="C1432" s="20"/>
      <c r="D1432" s="21" t="str">
        <f aca="false">IF(B1432="","",IF(E1432&lt;&gt;"",E1432,H1432))</f>
        <v/>
      </c>
      <c r="E1432" s="15"/>
      <c r="F1432" s="21" t="str">
        <f aca="false">IF(D1432="","",IF(COUNTIF(Settings!$A$6:$A$13,D1432)&gt;0,"Income",IF(COUNTIF(Settings!$A$32:$A$34,D1432)&gt;0,"Saving","Spending")))</f>
        <v/>
      </c>
      <c r="G1432" s="15"/>
      <c r="H1432" s="22" t="str">
        <f aca="false">IF(B1432="","",IF(OR(I1432=0,INDEX(Settings!$F$6:$F$65,MAX(I1432,1))=""),"Uncategorised",INDEX(Settings!$F$6:$F$65,I1432)))</f>
        <v/>
      </c>
      <c r="I1432" s="22" t="str">
        <f aca="false">IF(B1432="","",SUMPRODUCT(MAX((Settings!$E$6:$E$65&lt;&gt;"")*ISNUMBER(SEARCH(Settings!$E$6:$E$65,B1432))*(ROW(Settings!$E$6:$E$65)-5))))</f>
        <v/>
      </c>
    </row>
    <row r="1433" customFormat="false" ht="15" hidden="false" customHeight="false" outlineLevel="0" collapsed="false">
      <c r="A1433" s="19"/>
      <c r="B1433" s="15"/>
      <c r="C1433" s="20"/>
      <c r="D1433" s="21" t="str">
        <f aca="false">IF(B1433="","",IF(E1433&lt;&gt;"",E1433,H1433))</f>
        <v/>
      </c>
      <c r="E1433" s="15"/>
      <c r="F1433" s="21" t="str">
        <f aca="false">IF(D1433="","",IF(COUNTIF(Settings!$A$6:$A$13,D1433)&gt;0,"Income",IF(COUNTIF(Settings!$A$32:$A$34,D1433)&gt;0,"Saving","Spending")))</f>
        <v/>
      </c>
      <c r="G1433" s="15"/>
      <c r="H1433" s="22" t="str">
        <f aca="false">IF(B1433="","",IF(OR(I1433=0,INDEX(Settings!$F$6:$F$65,MAX(I1433,1))=""),"Uncategorised",INDEX(Settings!$F$6:$F$65,I1433)))</f>
        <v/>
      </c>
      <c r="I1433" s="22" t="str">
        <f aca="false">IF(B1433="","",SUMPRODUCT(MAX((Settings!$E$6:$E$65&lt;&gt;"")*ISNUMBER(SEARCH(Settings!$E$6:$E$65,B1433))*(ROW(Settings!$E$6:$E$65)-5))))</f>
        <v/>
      </c>
    </row>
    <row r="1434" customFormat="false" ht="15" hidden="false" customHeight="false" outlineLevel="0" collapsed="false">
      <c r="A1434" s="19"/>
      <c r="B1434" s="15"/>
      <c r="C1434" s="20"/>
      <c r="D1434" s="21" t="str">
        <f aca="false">IF(B1434="","",IF(E1434&lt;&gt;"",E1434,H1434))</f>
        <v/>
      </c>
      <c r="E1434" s="15"/>
      <c r="F1434" s="21" t="str">
        <f aca="false">IF(D1434="","",IF(COUNTIF(Settings!$A$6:$A$13,D1434)&gt;0,"Income",IF(COUNTIF(Settings!$A$32:$A$34,D1434)&gt;0,"Saving","Spending")))</f>
        <v/>
      </c>
      <c r="G1434" s="15"/>
      <c r="H1434" s="22" t="str">
        <f aca="false">IF(B1434="","",IF(OR(I1434=0,INDEX(Settings!$F$6:$F$65,MAX(I1434,1))=""),"Uncategorised",INDEX(Settings!$F$6:$F$65,I1434)))</f>
        <v/>
      </c>
      <c r="I1434" s="22" t="str">
        <f aca="false">IF(B1434="","",SUMPRODUCT(MAX((Settings!$E$6:$E$65&lt;&gt;"")*ISNUMBER(SEARCH(Settings!$E$6:$E$65,B1434))*(ROW(Settings!$E$6:$E$65)-5))))</f>
        <v/>
      </c>
    </row>
    <row r="1435" customFormat="false" ht="15" hidden="false" customHeight="false" outlineLevel="0" collapsed="false">
      <c r="A1435" s="19"/>
      <c r="B1435" s="15"/>
      <c r="C1435" s="20"/>
      <c r="D1435" s="21" t="str">
        <f aca="false">IF(B1435="","",IF(E1435&lt;&gt;"",E1435,H1435))</f>
        <v/>
      </c>
      <c r="E1435" s="15"/>
      <c r="F1435" s="21" t="str">
        <f aca="false">IF(D1435="","",IF(COUNTIF(Settings!$A$6:$A$13,D1435)&gt;0,"Income",IF(COUNTIF(Settings!$A$32:$A$34,D1435)&gt;0,"Saving","Spending")))</f>
        <v/>
      </c>
      <c r="G1435" s="15"/>
      <c r="H1435" s="22" t="str">
        <f aca="false">IF(B1435="","",IF(OR(I1435=0,INDEX(Settings!$F$6:$F$65,MAX(I1435,1))=""),"Uncategorised",INDEX(Settings!$F$6:$F$65,I1435)))</f>
        <v/>
      </c>
      <c r="I1435" s="22" t="str">
        <f aca="false">IF(B1435="","",SUMPRODUCT(MAX((Settings!$E$6:$E$65&lt;&gt;"")*ISNUMBER(SEARCH(Settings!$E$6:$E$65,B1435))*(ROW(Settings!$E$6:$E$65)-5))))</f>
        <v/>
      </c>
    </row>
    <row r="1436" customFormat="false" ht="15" hidden="false" customHeight="false" outlineLevel="0" collapsed="false">
      <c r="A1436" s="19"/>
      <c r="B1436" s="15"/>
      <c r="C1436" s="20"/>
      <c r="D1436" s="21" t="str">
        <f aca="false">IF(B1436="","",IF(E1436&lt;&gt;"",E1436,H1436))</f>
        <v/>
      </c>
      <c r="E1436" s="15"/>
      <c r="F1436" s="21" t="str">
        <f aca="false">IF(D1436="","",IF(COUNTIF(Settings!$A$6:$A$13,D1436)&gt;0,"Income",IF(COUNTIF(Settings!$A$32:$A$34,D1436)&gt;0,"Saving","Spending")))</f>
        <v/>
      </c>
      <c r="G1436" s="15"/>
      <c r="H1436" s="22" t="str">
        <f aca="false">IF(B1436="","",IF(OR(I1436=0,INDEX(Settings!$F$6:$F$65,MAX(I1436,1))=""),"Uncategorised",INDEX(Settings!$F$6:$F$65,I1436)))</f>
        <v/>
      </c>
      <c r="I1436" s="22" t="str">
        <f aca="false">IF(B1436="","",SUMPRODUCT(MAX((Settings!$E$6:$E$65&lt;&gt;"")*ISNUMBER(SEARCH(Settings!$E$6:$E$65,B1436))*(ROW(Settings!$E$6:$E$65)-5))))</f>
        <v/>
      </c>
    </row>
    <row r="1437" customFormat="false" ht="15" hidden="false" customHeight="false" outlineLevel="0" collapsed="false">
      <c r="A1437" s="19"/>
      <c r="B1437" s="15"/>
      <c r="C1437" s="20"/>
      <c r="D1437" s="21" t="str">
        <f aca="false">IF(B1437="","",IF(E1437&lt;&gt;"",E1437,H1437))</f>
        <v/>
      </c>
      <c r="E1437" s="15"/>
      <c r="F1437" s="21" t="str">
        <f aca="false">IF(D1437="","",IF(COUNTIF(Settings!$A$6:$A$13,D1437)&gt;0,"Income",IF(COUNTIF(Settings!$A$32:$A$34,D1437)&gt;0,"Saving","Spending")))</f>
        <v/>
      </c>
      <c r="G1437" s="15"/>
      <c r="H1437" s="22" t="str">
        <f aca="false">IF(B1437="","",IF(OR(I1437=0,INDEX(Settings!$F$6:$F$65,MAX(I1437,1))=""),"Uncategorised",INDEX(Settings!$F$6:$F$65,I1437)))</f>
        <v/>
      </c>
      <c r="I1437" s="22" t="str">
        <f aca="false">IF(B1437="","",SUMPRODUCT(MAX((Settings!$E$6:$E$65&lt;&gt;"")*ISNUMBER(SEARCH(Settings!$E$6:$E$65,B1437))*(ROW(Settings!$E$6:$E$65)-5))))</f>
        <v/>
      </c>
    </row>
    <row r="1438" customFormat="false" ht="15" hidden="false" customHeight="false" outlineLevel="0" collapsed="false">
      <c r="A1438" s="19"/>
      <c r="B1438" s="15"/>
      <c r="C1438" s="20"/>
      <c r="D1438" s="21" t="str">
        <f aca="false">IF(B1438="","",IF(E1438&lt;&gt;"",E1438,H1438))</f>
        <v/>
      </c>
      <c r="E1438" s="15"/>
      <c r="F1438" s="21" t="str">
        <f aca="false">IF(D1438="","",IF(COUNTIF(Settings!$A$6:$A$13,D1438)&gt;0,"Income",IF(COUNTIF(Settings!$A$32:$A$34,D1438)&gt;0,"Saving","Spending")))</f>
        <v/>
      </c>
      <c r="G1438" s="15"/>
      <c r="H1438" s="22" t="str">
        <f aca="false">IF(B1438="","",IF(OR(I1438=0,INDEX(Settings!$F$6:$F$65,MAX(I1438,1))=""),"Uncategorised",INDEX(Settings!$F$6:$F$65,I1438)))</f>
        <v/>
      </c>
      <c r="I1438" s="22" t="str">
        <f aca="false">IF(B1438="","",SUMPRODUCT(MAX((Settings!$E$6:$E$65&lt;&gt;"")*ISNUMBER(SEARCH(Settings!$E$6:$E$65,B1438))*(ROW(Settings!$E$6:$E$65)-5))))</f>
        <v/>
      </c>
    </row>
    <row r="1439" customFormat="false" ht="15" hidden="false" customHeight="false" outlineLevel="0" collapsed="false">
      <c r="A1439" s="19"/>
      <c r="B1439" s="15"/>
      <c r="C1439" s="20"/>
      <c r="D1439" s="21" t="str">
        <f aca="false">IF(B1439="","",IF(E1439&lt;&gt;"",E1439,H1439))</f>
        <v/>
      </c>
      <c r="E1439" s="15"/>
      <c r="F1439" s="21" t="str">
        <f aca="false">IF(D1439="","",IF(COUNTIF(Settings!$A$6:$A$13,D1439)&gt;0,"Income",IF(COUNTIF(Settings!$A$32:$A$34,D1439)&gt;0,"Saving","Spending")))</f>
        <v/>
      </c>
      <c r="G1439" s="15"/>
      <c r="H1439" s="22" t="str">
        <f aca="false">IF(B1439="","",IF(OR(I1439=0,INDEX(Settings!$F$6:$F$65,MAX(I1439,1))=""),"Uncategorised",INDEX(Settings!$F$6:$F$65,I1439)))</f>
        <v/>
      </c>
      <c r="I1439" s="22" t="str">
        <f aca="false">IF(B1439="","",SUMPRODUCT(MAX((Settings!$E$6:$E$65&lt;&gt;"")*ISNUMBER(SEARCH(Settings!$E$6:$E$65,B1439))*(ROW(Settings!$E$6:$E$65)-5))))</f>
        <v/>
      </c>
    </row>
    <row r="1440" customFormat="false" ht="15" hidden="false" customHeight="false" outlineLevel="0" collapsed="false">
      <c r="A1440" s="19"/>
      <c r="B1440" s="15"/>
      <c r="C1440" s="20"/>
      <c r="D1440" s="21" t="str">
        <f aca="false">IF(B1440="","",IF(E1440&lt;&gt;"",E1440,H1440))</f>
        <v/>
      </c>
      <c r="E1440" s="15"/>
      <c r="F1440" s="21" t="str">
        <f aca="false">IF(D1440="","",IF(COUNTIF(Settings!$A$6:$A$13,D1440)&gt;0,"Income",IF(COUNTIF(Settings!$A$32:$A$34,D1440)&gt;0,"Saving","Spending")))</f>
        <v/>
      </c>
      <c r="G1440" s="15"/>
      <c r="H1440" s="22" t="str">
        <f aca="false">IF(B1440="","",IF(OR(I1440=0,INDEX(Settings!$F$6:$F$65,MAX(I1440,1))=""),"Uncategorised",INDEX(Settings!$F$6:$F$65,I1440)))</f>
        <v/>
      </c>
      <c r="I1440" s="22" t="str">
        <f aca="false">IF(B1440="","",SUMPRODUCT(MAX((Settings!$E$6:$E$65&lt;&gt;"")*ISNUMBER(SEARCH(Settings!$E$6:$E$65,B1440))*(ROW(Settings!$E$6:$E$65)-5))))</f>
        <v/>
      </c>
    </row>
    <row r="1441" customFormat="false" ht="15" hidden="false" customHeight="false" outlineLevel="0" collapsed="false">
      <c r="A1441" s="19"/>
      <c r="B1441" s="15"/>
      <c r="C1441" s="20"/>
      <c r="D1441" s="21" t="str">
        <f aca="false">IF(B1441="","",IF(E1441&lt;&gt;"",E1441,H1441))</f>
        <v/>
      </c>
      <c r="E1441" s="15"/>
      <c r="F1441" s="21" t="str">
        <f aca="false">IF(D1441="","",IF(COUNTIF(Settings!$A$6:$A$13,D1441)&gt;0,"Income",IF(COUNTIF(Settings!$A$32:$A$34,D1441)&gt;0,"Saving","Spending")))</f>
        <v/>
      </c>
      <c r="G1441" s="15"/>
      <c r="H1441" s="22" t="str">
        <f aca="false">IF(B1441="","",IF(OR(I1441=0,INDEX(Settings!$F$6:$F$65,MAX(I1441,1))=""),"Uncategorised",INDEX(Settings!$F$6:$F$65,I1441)))</f>
        <v/>
      </c>
      <c r="I1441" s="22" t="str">
        <f aca="false">IF(B1441="","",SUMPRODUCT(MAX((Settings!$E$6:$E$65&lt;&gt;"")*ISNUMBER(SEARCH(Settings!$E$6:$E$65,B1441))*(ROW(Settings!$E$6:$E$65)-5))))</f>
        <v/>
      </c>
    </row>
    <row r="1442" customFormat="false" ht="15" hidden="false" customHeight="false" outlineLevel="0" collapsed="false">
      <c r="A1442" s="19"/>
      <c r="B1442" s="15"/>
      <c r="C1442" s="20"/>
      <c r="D1442" s="21" t="str">
        <f aca="false">IF(B1442="","",IF(E1442&lt;&gt;"",E1442,H1442))</f>
        <v/>
      </c>
      <c r="E1442" s="15"/>
      <c r="F1442" s="21" t="str">
        <f aca="false">IF(D1442="","",IF(COUNTIF(Settings!$A$6:$A$13,D1442)&gt;0,"Income",IF(COUNTIF(Settings!$A$32:$A$34,D1442)&gt;0,"Saving","Spending")))</f>
        <v/>
      </c>
      <c r="G1442" s="15"/>
      <c r="H1442" s="22" t="str">
        <f aca="false">IF(B1442="","",IF(OR(I1442=0,INDEX(Settings!$F$6:$F$65,MAX(I1442,1))=""),"Uncategorised",INDEX(Settings!$F$6:$F$65,I1442)))</f>
        <v/>
      </c>
      <c r="I1442" s="22" t="str">
        <f aca="false">IF(B1442="","",SUMPRODUCT(MAX((Settings!$E$6:$E$65&lt;&gt;"")*ISNUMBER(SEARCH(Settings!$E$6:$E$65,B1442))*(ROW(Settings!$E$6:$E$65)-5))))</f>
        <v/>
      </c>
    </row>
    <row r="1443" customFormat="false" ht="15" hidden="false" customHeight="false" outlineLevel="0" collapsed="false">
      <c r="A1443" s="19"/>
      <c r="B1443" s="15"/>
      <c r="C1443" s="20"/>
      <c r="D1443" s="21" t="str">
        <f aca="false">IF(B1443="","",IF(E1443&lt;&gt;"",E1443,H1443))</f>
        <v/>
      </c>
      <c r="E1443" s="15"/>
      <c r="F1443" s="21" t="str">
        <f aca="false">IF(D1443="","",IF(COUNTIF(Settings!$A$6:$A$13,D1443)&gt;0,"Income",IF(COUNTIF(Settings!$A$32:$A$34,D1443)&gt;0,"Saving","Spending")))</f>
        <v/>
      </c>
      <c r="G1443" s="15"/>
      <c r="H1443" s="22" t="str">
        <f aca="false">IF(B1443="","",IF(OR(I1443=0,INDEX(Settings!$F$6:$F$65,MAX(I1443,1))=""),"Uncategorised",INDEX(Settings!$F$6:$F$65,I1443)))</f>
        <v/>
      </c>
      <c r="I1443" s="22" t="str">
        <f aca="false">IF(B1443="","",SUMPRODUCT(MAX((Settings!$E$6:$E$65&lt;&gt;"")*ISNUMBER(SEARCH(Settings!$E$6:$E$65,B1443))*(ROW(Settings!$E$6:$E$65)-5))))</f>
        <v/>
      </c>
    </row>
    <row r="1444" customFormat="false" ht="15" hidden="false" customHeight="false" outlineLevel="0" collapsed="false">
      <c r="A1444" s="19"/>
      <c r="B1444" s="15"/>
      <c r="C1444" s="20"/>
      <c r="D1444" s="21" t="str">
        <f aca="false">IF(B1444="","",IF(E1444&lt;&gt;"",E1444,H1444))</f>
        <v/>
      </c>
      <c r="E1444" s="15"/>
      <c r="F1444" s="21" t="str">
        <f aca="false">IF(D1444="","",IF(COUNTIF(Settings!$A$6:$A$13,D1444)&gt;0,"Income",IF(COUNTIF(Settings!$A$32:$A$34,D1444)&gt;0,"Saving","Spending")))</f>
        <v/>
      </c>
      <c r="G1444" s="15"/>
      <c r="H1444" s="22" t="str">
        <f aca="false">IF(B1444="","",IF(OR(I1444=0,INDEX(Settings!$F$6:$F$65,MAX(I1444,1))=""),"Uncategorised",INDEX(Settings!$F$6:$F$65,I1444)))</f>
        <v/>
      </c>
      <c r="I1444" s="22" t="str">
        <f aca="false">IF(B1444="","",SUMPRODUCT(MAX((Settings!$E$6:$E$65&lt;&gt;"")*ISNUMBER(SEARCH(Settings!$E$6:$E$65,B1444))*(ROW(Settings!$E$6:$E$65)-5))))</f>
        <v/>
      </c>
    </row>
    <row r="1445" customFormat="false" ht="15" hidden="false" customHeight="false" outlineLevel="0" collapsed="false">
      <c r="A1445" s="19"/>
      <c r="B1445" s="15"/>
      <c r="C1445" s="20"/>
      <c r="D1445" s="21" t="str">
        <f aca="false">IF(B1445="","",IF(E1445&lt;&gt;"",E1445,H1445))</f>
        <v/>
      </c>
      <c r="E1445" s="15"/>
      <c r="F1445" s="21" t="str">
        <f aca="false">IF(D1445="","",IF(COUNTIF(Settings!$A$6:$A$13,D1445)&gt;0,"Income",IF(COUNTIF(Settings!$A$32:$A$34,D1445)&gt;0,"Saving","Spending")))</f>
        <v/>
      </c>
      <c r="G1445" s="15"/>
      <c r="H1445" s="22" t="str">
        <f aca="false">IF(B1445="","",IF(OR(I1445=0,INDEX(Settings!$F$6:$F$65,MAX(I1445,1))=""),"Uncategorised",INDEX(Settings!$F$6:$F$65,I1445)))</f>
        <v/>
      </c>
      <c r="I1445" s="22" t="str">
        <f aca="false">IF(B1445="","",SUMPRODUCT(MAX((Settings!$E$6:$E$65&lt;&gt;"")*ISNUMBER(SEARCH(Settings!$E$6:$E$65,B1445))*(ROW(Settings!$E$6:$E$65)-5))))</f>
        <v/>
      </c>
    </row>
    <row r="1446" customFormat="false" ht="15" hidden="false" customHeight="false" outlineLevel="0" collapsed="false">
      <c r="A1446" s="19"/>
      <c r="B1446" s="15"/>
      <c r="C1446" s="20"/>
      <c r="D1446" s="21" t="str">
        <f aca="false">IF(B1446="","",IF(E1446&lt;&gt;"",E1446,H1446))</f>
        <v/>
      </c>
      <c r="E1446" s="15"/>
      <c r="F1446" s="21" t="str">
        <f aca="false">IF(D1446="","",IF(COUNTIF(Settings!$A$6:$A$13,D1446)&gt;0,"Income",IF(COUNTIF(Settings!$A$32:$A$34,D1446)&gt;0,"Saving","Spending")))</f>
        <v/>
      </c>
      <c r="G1446" s="15"/>
      <c r="H1446" s="22" t="str">
        <f aca="false">IF(B1446="","",IF(OR(I1446=0,INDEX(Settings!$F$6:$F$65,MAX(I1446,1))=""),"Uncategorised",INDEX(Settings!$F$6:$F$65,I1446)))</f>
        <v/>
      </c>
      <c r="I1446" s="22" t="str">
        <f aca="false">IF(B1446="","",SUMPRODUCT(MAX((Settings!$E$6:$E$65&lt;&gt;"")*ISNUMBER(SEARCH(Settings!$E$6:$E$65,B1446))*(ROW(Settings!$E$6:$E$65)-5))))</f>
        <v/>
      </c>
    </row>
    <row r="1447" customFormat="false" ht="15" hidden="false" customHeight="false" outlineLevel="0" collapsed="false">
      <c r="A1447" s="19"/>
      <c r="B1447" s="15"/>
      <c r="C1447" s="20"/>
      <c r="D1447" s="21" t="str">
        <f aca="false">IF(B1447="","",IF(E1447&lt;&gt;"",E1447,H1447))</f>
        <v/>
      </c>
      <c r="E1447" s="15"/>
      <c r="F1447" s="21" t="str">
        <f aca="false">IF(D1447="","",IF(COUNTIF(Settings!$A$6:$A$13,D1447)&gt;0,"Income",IF(COUNTIF(Settings!$A$32:$A$34,D1447)&gt;0,"Saving","Spending")))</f>
        <v/>
      </c>
      <c r="G1447" s="15"/>
      <c r="H1447" s="22" t="str">
        <f aca="false">IF(B1447="","",IF(OR(I1447=0,INDEX(Settings!$F$6:$F$65,MAX(I1447,1))=""),"Uncategorised",INDEX(Settings!$F$6:$F$65,I1447)))</f>
        <v/>
      </c>
      <c r="I1447" s="22" t="str">
        <f aca="false">IF(B1447="","",SUMPRODUCT(MAX((Settings!$E$6:$E$65&lt;&gt;"")*ISNUMBER(SEARCH(Settings!$E$6:$E$65,B1447))*(ROW(Settings!$E$6:$E$65)-5))))</f>
        <v/>
      </c>
    </row>
    <row r="1448" customFormat="false" ht="15" hidden="false" customHeight="false" outlineLevel="0" collapsed="false">
      <c r="A1448" s="19"/>
      <c r="B1448" s="15"/>
      <c r="C1448" s="20"/>
      <c r="D1448" s="21" t="str">
        <f aca="false">IF(B1448="","",IF(E1448&lt;&gt;"",E1448,H1448))</f>
        <v/>
      </c>
      <c r="E1448" s="15"/>
      <c r="F1448" s="21" t="str">
        <f aca="false">IF(D1448="","",IF(COUNTIF(Settings!$A$6:$A$13,D1448)&gt;0,"Income",IF(COUNTIF(Settings!$A$32:$A$34,D1448)&gt;0,"Saving","Spending")))</f>
        <v/>
      </c>
      <c r="G1448" s="15"/>
      <c r="H1448" s="22" t="str">
        <f aca="false">IF(B1448="","",IF(OR(I1448=0,INDEX(Settings!$F$6:$F$65,MAX(I1448,1))=""),"Uncategorised",INDEX(Settings!$F$6:$F$65,I1448)))</f>
        <v/>
      </c>
      <c r="I1448" s="22" t="str">
        <f aca="false">IF(B1448="","",SUMPRODUCT(MAX((Settings!$E$6:$E$65&lt;&gt;"")*ISNUMBER(SEARCH(Settings!$E$6:$E$65,B1448))*(ROW(Settings!$E$6:$E$65)-5))))</f>
        <v/>
      </c>
    </row>
    <row r="1449" customFormat="false" ht="15" hidden="false" customHeight="false" outlineLevel="0" collapsed="false">
      <c r="A1449" s="19"/>
      <c r="B1449" s="15"/>
      <c r="C1449" s="20"/>
      <c r="D1449" s="21" t="str">
        <f aca="false">IF(B1449="","",IF(E1449&lt;&gt;"",E1449,H1449))</f>
        <v/>
      </c>
      <c r="E1449" s="15"/>
      <c r="F1449" s="21" t="str">
        <f aca="false">IF(D1449="","",IF(COUNTIF(Settings!$A$6:$A$13,D1449)&gt;0,"Income",IF(COUNTIF(Settings!$A$32:$A$34,D1449)&gt;0,"Saving","Spending")))</f>
        <v/>
      </c>
      <c r="G1449" s="15"/>
      <c r="H1449" s="22" t="str">
        <f aca="false">IF(B1449="","",IF(OR(I1449=0,INDEX(Settings!$F$6:$F$65,MAX(I1449,1))=""),"Uncategorised",INDEX(Settings!$F$6:$F$65,I1449)))</f>
        <v/>
      </c>
      <c r="I1449" s="22" t="str">
        <f aca="false">IF(B1449="","",SUMPRODUCT(MAX((Settings!$E$6:$E$65&lt;&gt;"")*ISNUMBER(SEARCH(Settings!$E$6:$E$65,B1449))*(ROW(Settings!$E$6:$E$65)-5))))</f>
        <v/>
      </c>
    </row>
    <row r="1450" customFormat="false" ht="15" hidden="false" customHeight="false" outlineLevel="0" collapsed="false">
      <c r="A1450" s="19"/>
      <c r="B1450" s="15"/>
      <c r="C1450" s="20"/>
      <c r="D1450" s="21" t="str">
        <f aca="false">IF(B1450="","",IF(E1450&lt;&gt;"",E1450,H1450))</f>
        <v/>
      </c>
      <c r="E1450" s="15"/>
      <c r="F1450" s="21" t="str">
        <f aca="false">IF(D1450="","",IF(COUNTIF(Settings!$A$6:$A$13,D1450)&gt;0,"Income",IF(COUNTIF(Settings!$A$32:$A$34,D1450)&gt;0,"Saving","Spending")))</f>
        <v/>
      </c>
      <c r="G1450" s="15"/>
      <c r="H1450" s="22" t="str">
        <f aca="false">IF(B1450="","",IF(OR(I1450=0,INDEX(Settings!$F$6:$F$65,MAX(I1450,1))=""),"Uncategorised",INDEX(Settings!$F$6:$F$65,I1450)))</f>
        <v/>
      </c>
      <c r="I1450" s="22" t="str">
        <f aca="false">IF(B1450="","",SUMPRODUCT(MAX((Settings!$E$6:$E$65&lt;&gt;"")*ISNUMBER(SEARCH(Settings!$E$6:$E$65,B1450))*(ROW(Settings!$E$6:$E$65)-5))))</f>
        <v/>
      </c>
    </row>
    <row r="1451" customFormat="false" ht="15" hidden="false" customHeight="false" outlineLevel="0" collapsed="false">
      <c r="A1451" s="19"/>
      <c r="B1451" s="15"/>
      <c r="C1451" s="20"/>
      <c r="D1451" s="21" t="str">
        <f aca="false">IF(B1451="","",IF(E1451&lt;&gt;"",E1451,H1451))</f>
        <v/>
      </c>
      <c r="E1451" s="15"/>
      <c r="F1451" s="21" t="str">
        <f aca="false">IF(D1451="","",IF(COUNTIF(Settings!$A$6:$A$13,D1451)&gt;0,"Income",IF(COUNTIF(Settings!$A$32:$A$34,D1451)&gt;0,"Saving","Spending")))</f>
        <v/>
      </c>
      <c r="G1451" s="15"/>
      <c r="H1451" s="22" t="str">
        <f aca="false">IF(B1451="","",IF(OR(I1451=0,INDEX(Settings!$F$6:$F$65,MAX(I1451,1))=""),"Uncategorised",INDEX(Settings!$F$6:$F$65,I1451)))</f>
        <v/>
      </c>
      <c r="I1451" s="22" t="str">
        <f aca="false">IF(B1451="","",SUMPRODUCT(MAX((Settings!$E$6:$E$65&lt;&gt;"")*ISNUMBER(SEARCH(Settings!$E$6:$E$65,B1451))*(ROW(Settings!$E$6:$E$65)-5))))</f>
        <v/>
      </c>
    </row>
    <row r="1452" customFormat="false" ht="15" hidden="false" customHeight="false" outlineLevel="0" collapsed="false">
      <c r="A1452" s="19"/>
      <c r="B1452" s="15"/>
      <c r="C1452" s="20"/>
      <c r="D1452" s="21" t="str">
        <f aca="false">IF(B1452="","",IF(E1452&lt;&gt;"",E1452,H1452))</f>
        <v/>
      </c>
      <c r="E1452" s="15"/>
      <c r="F1452" s="21" t="str">
        <f aca="false">IF(D1452="","",IF(COUNTIF(Settings!$A$6:$A$13,D1452)&gt;0,"Income",IF(COUNTIF(Settings!$A$32:$A$34,D1452)&gt;0,"Saving","Spending")))</f>
        <v/>
      </c>
      <c r="G1452" s="15"/>
      <c r="H1452" s="22" t="str">
        <f aca="false">IF(B1452="","",IF(OR(I1452=0,INDEX(Settings!$F$6:$F$65,MAX(I1452,1))=""),"Uncategorised",INDEX(Settings!$F$6:$F$65,I1452)))</f>
        <v/>
      </c>
      <c r="I1452" s="22" t="str">
        <f aca="false">IF(B1452="","",SUMPRODUCT(MAX((Settings!$E$6:$E$65&lt;&gt;"")*ISNUMBER(SEARCH(Settings!$E$6:$E$65,B1452))*(ROW(Settings!$E$6:$E$65)-5))))</f>
        <v/>
      </c>
    </row>
    <row r="1453" customFormat="false" ht="15" hidden="false" customHeight="false" outlineLevel="0" collapsed="false">
      <c r="A1453" s="19"/>
      <c r="B1453" s="15"/>
      <c r="C1453" s="20"/>
      <c r="D1453" s="21" t="str">
        <f aca="false">IF(B1453="","",IF(E1453&lt;&gt;"",E1453,H1453))</f>
        <v/>
      </c>
      <c r="E1453" s="15"/>
      <c r="F1453" s="21" t="str">
        <f aca="false">IF(D1453="","",IF(COUNTIF(Settings!$A$6:$A$13,D1453)&gt;0,"Income",IF(COUNTIF(Settings!$A$32:$A$34,D1453)&gt;0,"Saving","Spending")))</f>
        <v/>
      </c>
      <c r="G1453" s="15"/>
      <c r="H1453" s="22" t="str">
        <f aca="false">IF(B1453="","",IF(OR(I1453=0,INDEX(Settings!$F$6:$F$65,MAX(I1453,1))=""),"Uncategorised",INDEX(Settings!$F$6:$F$65,I1453)))</f>
        <v/>
      </c>
      <c r="I1453" s="22" t="str">
        <f aca="false">IF(B1453="","",SUMPRODUCT(MAX((Settings!$E$6:$E$65&lt;&gt;"")*ISNUMBER(SEARCH(Settings!$E$6:$E$65,B1453))*(ROW(Settings!$E$6:$E$65)-5))))</f>
        <v/>
      </c>
    </row>
    <row r="1454" customFormat="false" ht="15" hidden="false" customHeight="false" outlineLevel="0" collapsed="false">
      <c r="A1454" s="19"/>
      <c r="B1454" s="15"/>
      <c r="C1454" s="20"/>
      <c r="D1454" s="21" t="str">
        <f aca="false">IF(B1454="","",IF(E1454&lt;&gt;"",E1454,H1454))</f>
        <v/>
      </c>
      <c r="E1454" s="15"/>
      <c r="F1454" s="21" t="str">
        <f aca="false">IF(D1454="","",IF(COUNTIF(Settings!$A$6:$A$13,D1454)&gt;0,"Income",IF(COUNTIF(Settings!$A$32:$A$34,D1454)&gt;0,"Saving","Spending")))</f>
        <v/>
      </c>
      <c r="G1454" s="15"/>
      <c r="H1454" s="22" t="str">
        <f aca="false">IF(B1454="","",IF(OR(I1454=0,INDEX(Settings!$F$6:$F$65,MAX(I1454,1))=""),"Uncategorised",INDEX(Settings!$F$6:$F$65,I1454)))</f>
        <v/>
      </c>
      <c r="I1454" s="22" t="str">
        <f aca="false">IF(B1454="","",SUMPRODUCT(MAX((Settings!$E$6:$E$65&lt;&gt;"")*ISNUMBER(SEARCH(Settings!$E$6:$E$65,B1454))*(ROW(Settings!$E$6:$E$65)-5))))</f>
        <v/>
      </c>
    </row>
    <row r="1455" customFormat="false" ht="15" hidden="false" customHeight="false" outlineLevel="0" collapsed="false">
      <c r="A1455" s="19"/>
      <c r="B1455" s="15"/>
      <c r="C1455" s="20"/>
      <c r="D1455" s="21" t="str">
        <f aca="false">IF(B1455="","",IF(E1455&lt;&gt;"",E1455,H1455))</f>
        <v/>
      </c>
      <c r="E1455" s="15"/>
      <c r="F1455" s="21" t="str">
        <f aca="false">IF(D1455="","",IF(COUNTIF(Settings!$A$6:$A$13,D1455)&gt;0,"Income",IF(COUNTIF(Settings!$A$32:$A$34,D1455)&gt;0,"Saving","Spending")))</f>
        <v/>
      </c>
      <c r="G1455" s="15"/>
      <c r="H1455" s="22" t="str">
        <f aca="false">IF(B1455="","",IF(OR(I1455=0,INDEX(Settings!$F$6:$F$65,MAX(I1455,1))=""),"Uncategorised",INDEX(Settings!$F$6:$F$65,I1455)))</f>
        <v/>
      </c>
      <c r="I1455" s="22" t="str">
        <f aca="false">IF(B1455="","",SUMPRODUCT(MAX((Settings!$E$6:$E$65&lt;&gt;"")*ISNUMBER(SEARCH(Settings!$E$6:$E$65,B1455))*(ROW(Settings!$E$6:$E$65)-5))))</f>
        <v/>
      </c>
    </row>
    <row r="1456" customFormat="false" ht="15" hidden="false" customHeight="false" outlineLevel="0" collapsed="false">
      <c r="A1456" s="19"/>
      <c r="B1456" s="15"/>
      <c r="C1456" s="20"/>
      <c r="D1456" s="21" t="str">
        <f aca="false">IF(B1456="","",IF(E1456&lt;&gt;"",E1456,H1456))</f>
        <v/>
      </c>
      <c r="E1456" s="15"/>
      <c r="F1456" s="21" t="str">
        <f aca="false">IF(D1456="","",IF(COUNTIF(Settings!$A$6:$A$13,D1456)&gt;0,"Income",IF(COUNTIF(Settings!$A$32:$A$34,D1456)&gt;0,"Saving","Spending")))</f>
        <v/>
      </c>
      <c r="G1456" s="15"/>
      <c r="H1456" s="22" t="str">
        <f aca="false">IF(B1456="","",IF(OR(I1456=0,INDEX(Settings!$F$6:$F$65,MAX(I1456,1))=""),"Uncategorised",INDEX(Settings!$F$6:$F$65,I1456)))</f>
        <v/>
      </c>
      <c r="I1456" s="22" t="str">
        <f aca="false">IF(B1456="","",SUMPRODUCT(MAX((Settings!$E$6:$E$65&lt;&gt;"")*ISNUMBER(SEARCH(Settings!$E$6:$E$65,B1456))*(ROW(Settings!$E$6:$E$65)-5))))</f>
        <v/>
      </c>
    </row>
    <row r="1457" customFormat="false" ht="15" hidden="false" customHeight="false" outlineLevel="0" collapsed="false">
      <c r="A1457" s="19"/>
      <c r="B1457" s="15"/>
      <c r="C1457" s="20"/>
      <c r="D1457" s="21" t="str">
        <f aca="false">IF(B1457="","",IF(E1457&lt;&gt;"",E1457,H1457))</f>
        <v/>
      </c>
      <c r="E1457" s="15"/>
      <c r="F1457" s="21" t="str">
        <f aca="false">IF(D1457="","",IF(COUNTIF(Settings!$A$6:$A$13,D1457)&gt;0,"Income",IF(COUNTIF(Settings!$A$32:$A$34,D1457)&gt;0,"Saving","Spending")))</f>
        <v/>
      </c>
      <c r="G1457" s="15"/>
      <c r="H1457" s="22" t="str">
        <f aca="false">IF(B1457="","",IF(OR(I1457=0,INDEX(Settings!$F$6:$F$65,MAX(I1457,1))=""),"Uncategorised",INDEX(Settings!$F$6:$F$65,I1457)))</f>
        <v/>
      </c>
      <c r="I1457" s="22" t="str">
        <f aca="false">IF(B1457="","",SUMPRODUCT(MAX((Settings!$E$6:$E$65&lt;&gt;"")*ISNUMBER(SEARCH(Settings!$E$6:$E$65,B1457))*(ROW(Settings!$E$6:$E$65)-5))))</f>
        <v/>
      </c>
    </row>
    <row r="1458" customFormat="false" ht="15" hidden="false" customHeight="false" outlineLevel="0" collapsed="false">
      <c r="A1458" s="19"/>
      <c r="B1458" s="15"/>
      <c r="C1458" s="20"/>
      <c r="D1458" s="21" t="str">
        <f aca="false">IF(B1458="","",IF(E1458&lt;&gt;"",E1458,H1458))</f>
        <v/>
      </c>
      <c r="E1458" s="15"/>
      <c r="F1458" s="21" t="str">
        <f aca="false">IF(D1458="","",IF(COUNTIF(Settings!$A$6:$A$13,D1458)&gt;0,"Income",IF(COUNTIF(Settings!$A$32:$A$34,D1458)&gt;0,"Saving","Spending")))</f>
        <v/>
      </c>
      <c r="G1458" s="15"/>
      <c r="H1458" s="22" t="str">
        <f aca="false">IF(B1458="","",IF(OR(I1458=0,INDEX(Settings!$F$6:$F$65,MAX(I1458,1))=""),"Uncategorised",INDEX(Settings!$F$6:$F$65,I1458)))</f>
        <v/>
      </c>
      <c r="I1458" s="22" t="str">
        <f aca="false">IF(B1458="","",SUMPRODUCT(MAX((Settings!$E$6:$E$65&lt;&gt;"")*ISNUMBER(SEARCH(Settings!$E$6:$E$65,B1458))*(ROW(Settings!$E$6:$E$65)-5))))</f>
        <v/>
      </c>
    </row>
    <row r="1459" customFormat="false" ht="15" hidden="false" customHeight="false" outlineLevel="0" collapsed="false">
      <c r="A1459" s="19"/>
      <c r="B1459" s="15"/>
      <c r="C1459" s="20"/>
      <c r="D1459" s="21" t="str">
        <f aca="false">IF(B1459="","",IF(E1459&lt;&gt;"",E1459,H1459))</f>
        <v/>
      </c>
      <c r="E1459" s="15"/>
      <c r="F1459" s="21" t="str">
        <f aca="false">IF(D1459="","",IF(COUNTIF(Settings!$A$6:$A$13,D1459)&gt;0,"Income",IF(COUNTIF(Settings!$A$32:$A$34,D1459)&gt;0,"Saving","Spending")))</f>
        <v/>
      </c>
      <c r="G1459" s="15"/>
      <c r="H1459" s="22" t="str">
        <f aca="false">IF(B1459="","",IF(OR(I1459=0,INDEX(Settings!$F$6:$F$65,MAX(I1459,1))=""),"Uncategorised",INDEX(Settings!$F$6:$F$65,I1459)))</f>
        <v/>
      </c>
      <c r="I1459" s="22" t="str">
        <f aca="false">IF(B1459="","",SUMPRODUCT(MAX((Settings!$E$6:$E$65&lt;&gt;"")*ISNUMBER(SEARCH(Settings!$E$6:$E$65,B1459))*(ROW(Settings!$E$6:$E$65)-5))))</f>
        <v/>
      </c>
    </row>
    <row r="1460" customFormat="false" ht="15" hidden="false" customHeight="false" outlineLevel="0" collapsed="false">
      <c r="A1460" s="19"/>
      <c r="B1460" s="15"/>
      <c r="C1460" s="20"/>
      <c r="D1460" s="21" t="str">
        <f aca="false">IF(B1460="","",IF(E1460&lt;&gt;"",E1460,H1460))</f>
        <v/>
      </c>
      <c r="E1460" s="15"/>
      <c r="F1460" s="21" t="str">
        <f aca="false">IF(D1460="","",IF(COUNTIF(Settings!$A$6:$A$13,D1460)&gt;0,"Income",IF(COUNTIF(Settings!$A$32:$A$34,D1460)&gt;0,"Saving","Spending")))</f>
        <v/>
      </c>
      <c r="G1460" s="15"/>
      <c r="H1460" s="22" t="str">
        <f aca="false">IF(B1460="","",IF(OR(I1460=0,INDEX(Settings!$F$6:$F$65,MAX(I1460,1))=""),"Uncategorised",INDEX(Settings!$F$6:$F$65,I1460)))</f>
        <v/>
      </c>
      <c r="I1460" s="22" t="str">
        <f aca="false">IF(B1460="","",SUMPRODUCT(MAX((Settings!$E$6:$E$65&lt;&gt;"")*ISNUMBER(SEARCH(Settings!$E$6:$E$65,B1460))*(ROW(Settings!$E$6:$E$65)-5))))</f>
        <v/>
      </c>
    </row>
    <row r="1461" customFormat="false" ht="15" hidden="false" customHeight="false" outlineLevel="0" collapsed="false">
      <c r="A1461" s="19"/>
      <c r="B1461" s="15"/>
      <c r="C1461" s="20"/>
      <c r="D1461" s="21" t="str">
        <f aca="false">IF(B1461="","",IF(E1461&lt;&gt;"",E1461,H1461))</f>
        <v/>
      </c>
      <c r="E1461" s="15"/>
      <c r="F1461" s="21" t="str">
        <f aca="false">IF(D1461="","",IF(COUNTIF(Settings!$A$6:$A$13,D1461)&gt;0,"Income",IF(COUNTIF(Settings!$A$32:$A$34,D1461)&gt;0,"Saving","Spending")))</f>
        <v/>
      </c>
      <c r="G1461" s="15"/>
      <c r="H1461" s="22" t="str">
        <f aca="false">IF(B1461="","",IF(OR(I1461=0,INDEX(Settings!$F$6:$F$65,MAX(I1461,1))=""),"Uncategorised",INDEX(Settings!$F$6:$F$65,I1461)))</f>
        <v/>
      </c>
      <c r="I1461" s="22" t="str">
        <f aca="false">IF(B1461="","",SUMPRODUCT(MAX((Settings!$E$6:$E$65&lt;&gt;"")*ISNUMBER(SEARCH(Settings!$E$6:$E$65,B1461))*(ROW(Settings!$E$6:$E$65)-5))))</f>
        <v/>
      </c>
    </row>
    <row r="1462" customFormat="false" ht="15" hidden="false" customHeight="false" outlineLevel="0" collapsed="false">
      <c r="A1462" s="19"/>
      <c r="B1462" s="15"/>
      <c r="C1462" s="20"/>
      <c r="D1462" s="21" t="str">
        <f aca="false">IF(B1462="","",IF(E1462&lt;&gt;"",E1462,H1462))</f>
        <v/>
      </c>
      <c r="E1462" s="15"/>
      <c r="F1462" s="21" t="str">
        <f aca="false">IF(D1462="","",IF(COUNTIF(Settings!$A$6:$A$13,D1462)&gt;0,"Income",IF(COUNTIF(Settings!$A$32:$A$34,D1462)&gt;0,"Saving","Spending")))</f>
        <v/>
      </c>
      <c r="G1462" s="15"/>
      <c r="H1462" s="22" t="str">
        <f aca="false">IF(B1462="","",IF(OR(I1462=0,INDEX(Settings!$F$6:$F$65,MAX(I1462,1))=""),"Uncategorised",INDEX(Settings!$F$6:$F$65,I1462)))</f>
        <v/>
      </c>
      <c r="I1462" s="22" t="str">
        <f aca="false">IF(B1462="","",SUMPRODUCT(MAX((Settings!$E$6:$E$65&lt;&gt;"")*ISNUMBER(SEARCH(Settings!$E$6:$E$65,B1462))*(ROW(Settings!$E$6:$E$65)-5))))</f>
        <v/>
      </c>
    </row>
    <row r="1463" customFormat="false" ht="15" hidden="false" customHeight="false" outlineLevel="0" collapsed="false">
      <c r="A1463" s="19"/>
      <c r="B1463" s="15"/>
      <c r="C1463" s="20"/>
      <c r="D1463" s="21" t="str">
        <f aca="false">IF(B1463="","",IF(E1463&lt;&gt;"",E1463,H1463))</f>
        <v/>
      </c>
      <c r="E1463" s="15"/>
      <c r="F1463" s="21" t="str">
        <f aca="false">IF(D1463="","",IF(COUNTIF(Settings!$A$6:$A$13,D1463)&gt;0,"Income",IF(COUNTIF(Settings!$A$32:$A$34,D1463)&gt;0,"Saving","Spending")))</f>
        <v/>
      </c>
      <c r="G1463" s="15"/>
      <c r="H1463" s="22" t="str">
        <f aca="false">IF(B1463="","",IF(OR(I1463=0,INDEX(Settings!$F$6:$F$65,MAX(I1463,1))=""),"Uncategorised",INDEX(Settings!$F$6:$F$65,I1463)))</f>
        <v/>
      </c>
      <c r="I1463" s="22" t="str">
        <f aca="false">IF(B1463="","",SUMPRODUCT(MAX((Settings!$E$6:$E$65&lt;&gt;"")*ISNUMBER(SEARCH(Settings!$E$6:$E$65,B1463))*(ROW(Settings!$E$6:$E$65)-5))))</f>
        <v/>
      </c>
    </row>
    <row r="1464" customFormat="false" ht="15" hidden="false" customHeight="false" outlineLevel="0" collapsed="false">
      <c r="A1464" s="19"/>
      <c r="B1464" s="15"/>
      <c r="C1464" s="20"/>
      <c r="D1464" s="21" t="str">
        <f aca="false">IF(B1464="","",IF(E1464&lt;&gt;"",E1464,H1464))</f>
        <v/>
      </c>
      <c r="E1464" s="15"/>
      <c r="F1464" s="21" t="str">
        <f aca="false">IF(D1464="","",IF(COUNTIF(Settings!$A$6:$A$13,D1464)&gt;0,"Income",IF(COUNTIF(Settings!$A$32:$A$34,D1464)&gt;0,"Saving","Spending")))</f>
        <v/>
      </c>
      <c r="G1464" s="15"/>
      <c r="H1464" s="22" t="str">
        <f aca="false">IF(B1464="","",IF(OR(I1464=0,INDEX(Settings!$F$6:$F$65,MAX(I1464,1))=""),"Uncategorised",INDEX(Settings!$F$6:$F$65,I1464)))</f>
        <v/>
      </c>
      <c r="I1464" s="22" t="str">
        <f aca="false">IF(B1464="","",SUMPRODUCT(MAX((Settings!$E$6:$E$65&lt;&gt;"")*ISNUMBER(SEARCH(Settings!$E$6:$E$65,B1464))*(ROW(Settings!$E$6:$E$65)-5))))</f>
        <v/>
      </c>
    </row>
    <row r="1465" customFormat="false" ht="15" hidden="false" customHeight="false" outlineLevel="0" collapsed="false">
      <c r="A1465" s="19"/>
      <c r="B1465" s="15"/>
      <c r="C1465" s="20"/>
      <c r="D1465" s="21" t="str">
        <f aca="false">IF(B1465="","",IF(E1465&lt;&gt;"",E1465,H1465))</f>
        <v/>
      </c>
      <c r="E1465" s="15"/>
      <c r="F1465" s="21" t="str">
        <f aca="false">IF(D1465="","",IF(COUNTIF(Settings!$A$6:$A$13,D1465)&gt;0,"Income",IF(COUNTIF(Settings!$A$32:$A$34,D1465)&gt;0,"Saving","Spending")))</f>
        <v/>
      </c>
      <c r="G1465" s="15"/>
      <c r="H1465" s="22" t="str">
        <f aca="false">IF(B1465="","",IF(OR(I1465=0,INDEX(Settings!$F$6:$F$65,MAX(I1465,1))=""),"Uncategorised",INDEX(Settings!$F$6:$F$65,I1465)))</f>
        <v/>
      </c>
      <c r="I1465" s="22" t="str">
        <f aca="false">IF(B1465="","",SUMPRODUCT(MAX((Settings!$E$6:$E$65&lt;&gt;"")*ISNUMBER(SEARCH(Settings!$E$6:$E$65,B1465))*(ROW(Settings!$E$6:$E$65)-5))))</f>
        <v/>
      </c>
    </row>
    <row r="1466" customFormat="false" ht="15" hidden="false" customHeight="false" outlineLevel="0" collapsed="false">
      <c r="A1466" s="19"/>
      <c r="B1466" s="15"/>
      <c r="C1466" s="20"/>
      <c r="D1466" s="21" t="str">
        <f aca="false">IF(B1466="","",IF(E1466&lt;&gt;"",E1466,H1466))</f>
        <v/>
      </c>
      <c r="E1466" s="15"/>
      <c r="F1466" s="21" t="str">
        <f aca="false">IF(D1466="","",IF(COUNTIF(Settings!$A$6:$A$13,D1466)&gt;0,"Income",IF(COUNTIF(Settings!$A$32:$A$34,D1466)&gt;0,"Saving","Spending")))</f>
        <v/>
      </c>
      <c r="G1466" s="15"/>
      <c r="H1466" s="22" t="str">
        <f aca="false">IF(B1466="","",IF(OR(I1466=0,INDEX(Settings!$F$6:$F$65,MAX(I1466,1))=""),"Uncategorised",INDEX(Settings!$F$6:$F$65,I1466)))</f>
        <v/>
      </c>
      <c r="I1466" s="22" t="str">
        <f aca="false">IF(B1466="","",SUMPRODUCT(MAX((Settings!$E$6:$E$65&lt;&gt;"")*ISNUMBER(SEARCH(Settings!$E$6:$E$65,B1466))*(ROW(Settings!$E$6:$E$65)-5))))</f>
        <v/>
      </c>
    </row>
    <row r="1467" customFormat="false" ht="15" hidden="false" customHeight="false" outlineLevel="0" collapsed="false">
      <c r="A1467" s="19"/>
      <c r="B1467" s="15"/>
      <c r="C1467" s="20"/>
      <c r="D1467" s="21" t="str">
        <f aca="false">IF(B1467="","",IF(E1467&lt;&gt;"",E1467,H1467))</f>
        <v/>
      </c>
      <c r="E1467" s="15"/>
      <c r="F1467" s="21" t="str">
        <f aca="false">IF(D1467="","",IF(COUNTIF(Settings!$A$6:$A$13,D1467)&gt;0,"Income",IF(COUNTIF(Settings!$A$32:$A$34,D1467)&gt;0,"Saving","Spending")))</f>
        <v/>
      </c>
      <c r="G1467" s="15"/>
      <c r="H1467" s="22" t="str">
        <f aca="false">IF(B1467="","",IF(OR(I1467=0,INDEX(Settings!$F$6:$F$65,MAX(I1467,1))=""),"Uncategorised",INDEX(Settings!$F$6:$F$65,I1467)))</f>
        <v/>
      </c>
      <c r="I1467" s="22" t="str">
        <f aca="false">IF(B1467="","",SUMPRODUCT(MAX((Settings!$E$6:$E$65&lt;&gt;"")*ISNUMBER(SEARCH(Settings!$E$6:$E$65,B1467))*(ROW(Settings!$E$6:$E$65)-5))))</f>
        <v/>
      </c>
    </row>
    <row r="1468" customFormat="false" ht="15" hidden="false" customHeight="false" outlineLevel="0" collapsed="false">
      <c r="A1468" s="19"/>
      <c r="B1468" s="15"/>
      <c r="C1468" s="20"/>
      <c r="D1468" s="21" t="str">
        <f aca="false">IF(B1468="","",IF(E1468&lt;&gt;"",E1468,H1468))</f>
        <v/>
      </c>
      <c r="E1468" s="15"/>
      <c r="F1468" s="21" t="str">
        <f aca="false">IF(D1468="","",IF(COUNTIF(Settings!$A$6:$A$13,D1468)&gt;0,"Income",IF(COUNTIF(Settings!$A$32:$A$34,D1468)&gt;0,"Saving","Spending")))</f>
        <v/>
      </c>
      <c r="G1468" s="15"/>
      <c r="H1468" s="22" t="str">
        <f aca="false">IF(B1468="","",IF(OR(I1468=0,INDEX(Settings!$F$6:$F$65,MAX(I1468,1))=""),"Uncategorised",INDEX(Settings!$F$6:$F$65,I1468)))</f>
        <v/>
      </c>
      <c r="I1468" s="22" t="str">
        <f aca="false">IF(B1468="","",SUMPRODUCT(MAX((Settings!$E$6:$E$65&lt;&gt;"")*ISNUMBER(SEARCH(Settings!$E$6:$E$65,B1468))*(ROW(Settings!$E$6:$E$65)-5))))</f>
        <v/>
      </c>
    </row>
    <row r="1469" customFormat="false" ht="15" hidden="false" customHeight="false" outlineLevel="0" collapsed="false">
      <c r="A1469" s="19"/>
      <c r="B1469" s="15"/>
      <c r="C1469" s="20"/>
      <c r="D1469" s="21" t="str">
        <f aca="false">IF(B1469="","",IF(E1469&lt;&gt;"",E1469,H1469))</f>
        <v/>
      </c>
      <c r="E1469" s="15"/>
      <c r="F1469" s="21" t="str">
        <f aca="false">IF(D1469="","",IF(COUNTIF(Settings!$A$6:$A$13,D1469)&gt;0,"Income",IF(COUNTIF(Settings!$A$32:$A$34,D1469)&gt;0,"Saving","Spending")))</f>
        <v/>
      </c>
      <c r="G1469" s="15"/>
      <c r="H1469" s="22" t="str">
        <f aca="false">IF(B1469="","",IF(OR(I1469=0,INDEX(Settings!$F$6:$F$65,MAX(I1469,1))=""),"Uncategorised",INDEX(Settings!$F$6:$F$65,I1469)))</f>
        <v/>
      </c>
      <c r="I1469" s="22" t="str">
        <f aca="false">IF(B1469="","",SUMPRODUCT(MAX((Settings!$E$6:$E$65&lt;&gt;"")*ISNUMBER(SEARCH(Settings!$E$6:$E$65,B1469))*(ROW(Settings!$E$6:$E$65)-5))))</f>
        <v/>
      </c>
    </row>
    <row r="1470" customFormat="false" ht="15" hidden="false" customHeight="false" outlineLevel="0" collapsed="false">
      <c r="A1470" s="19"/>
      <c r="B1470" s="15"/>
      <c r="C1470" s="20"/>
      <c r="D1470" s="21" t="str">
        <f aca="false">IF(B1470="","",IF(E1470&lt;&gt;"",E1470,H1470))</f>
        <v/>
      </c>
      <c r="E1470" s="15"/>
      <c r="F1470" s="21" t="str">
        <f aca="false">IF(D1470="","",IF(COUNTIF(Settings!$A$6:$A$13,D1470)&gt;0,"Income",IF(COUNTIF(Settings!$A$32:$A$34,D1470)&gt;0,"Saving","Spending")))</f>
        <v/>
      </c>
      <c r="G1470" s="15"/>
      <c r="H1470" s="22" t="str">
        <f aca="false">IF(B1470="","",IF(OR(I1470=0,INDEX(Settings!$F$6:$F$65,MAX(I1470,1))=""),"Uncategorised",INDEX(Settings!$F$6:$F$65,I1470)))</f>
        <v/>
      </c>
      <c r="I1470" s="22" t="str">
        <f aca="false">IF(B1470="","",SUMPRODUCT(MAX((Settings!$E$6:$E$65&lt;&gt;"")*ISNUMBER(SEARCH(Settings!$E$6:$E$65,B1470))*(ROW(Settings!$E$6:$E$65)-5))))</f>
        <v/>
      </c>
    </row>
    <row r="1471" customFormat="false" ht="15" hidden="false" customHeight="false" outlineLevel="0" collapsed="false">
      <c r="A1471" s="19"/>
      <c r="B1471" s="15"/>
      <c r="C1471" s="20"/>
      <c r="D1471" s="21" t="str">
        <f aca="false">IF(B1471="","",IF(E1471&lt;&gt;"",E1471,H1471))</f>
        <v/>
      </c>
      <c r="E1471" s="15"/>
      <c r="F1471" s="21" t="str">
        <f aca="false">IF(D1471="","",IF(COUNTIF(Settings!$A$6:$A$13,D1471)&gt;0,"Income",IF(COUNTIF(Settings!$A$32:$A$34,D1471)&gt;0,"Saving","Spending")))</f>
        <v/>
      </c>
      <c r="G1471" s="15"/>
      <c r="H1471" s="22" t="str">
        <f aca="false">IF(B1471="","",IF(OR(I1471=0,INDEX(Settings!$F$6:$F$65,MAX(I1471,1))=""),"Uncategorised",INDEX(Settings!$F$6:$F$65,I1471)))</f>
        <v/>
      </c>
      <c r="I1471" s="22" t="str">
        <f aca="false">IF(B1471="","",SUMPRODUCT(MAX((Settings!$E$6:$E$65&lt;&gt;"")*ISNUMBER(SEARCH(Settings!$E$6:$E$65,B1471))*(ROW(Settings!$E$6:$E$65)-5))))</f>
        <v/>
      </c>
    </row>
    <row r="1472" customFormat="false" ht="15" hidden="false" customHeight="false" outlineLevel="0" collapsed="false">
      <c r="A1472" s="19"/>
      <c r="B1472" s="15"/>
      <c r="C1472" s="20"/>
      <c r="D1472" s="21" t="str">
        <f aca="false">IF(B1472="","",IF(E1472&lt;&gt;"",E1472,H1472))</f>
        <v/>
      </c>
      <c r="E1472" s="15"/>
      <c r="F1472" s="21" t="str">
        <f aca="false">IF(D1472="","",IF(COUNTIF(Settings!$A$6:$A$13,D1472)&gt;0,"Income",IF(COUNTIF(Settings!$A$32:$A$34,D1472)&gt;0,"Saving","Spending")))</f>
        <v/>
      </c>
      <c r="G1472" s="15"/>
      <c r="H1472" s="22" t="str">
        <f aca="false">IF(B1472="","",IF(OR(I1472=0,INDEX(Settings!$F$6:$F$65,MAX(I1472,1))=""),"Uncategorised",INDEX(Settings!$F$6:$F$65,I1472)))</f>
        <v/>
      </c>
      <c r="I1472" s="22" t="str">
        <f aca="false">IF(B1472="","",SUMPRODUCT(MAX((Settings!$E$6:$E$65&lt;&gt;"")*ISNUMBER(SEARCH(Settings!$E$6:$E$65,B1472))*(ROW(Settings!$E$6:$E$65)-5))))</f>
        <v/>
      </c>
    </row>
    <row r="1473" customFormat="false" ht="15" hidden="false" customHeight="false" outlineLevel="0" collapsed="false">
      <c r="A1473" s="19"/>
      <c r="B1473" s="15"/>
      <c r="C1473" s="20"/>
      <c r="D1473" s="21" t="str">
        <f aca="false">IF(B1473="","",IF(E1473&lt;&gt;"",E1473,H1473))</f>
        <v/>
      </c>
      <c r="E1473" s="15"/>
      <c r="F1473" s="21" t="str">
        <f aca="false">IF(D1473="","",IF(COUNTIF(Settings!$A$6:$A$13,D1473)&gt;0,"Income",IF(COUNTIF(Settings!$A$32:$A$34,D1473)&gt;0,"Saving","Spending")))</f>
        <v/>
      </c>
      <c r="G1473" s="15"/>
      <c r="H1473" s="22" t="str">
        <f aca="false">IF(B1473="","",IF(OR(I1473=0,INDEX(Settings!$F$6:$F$65,MAX(I1473,1))=""),"Uncategorised",INDEX(Settings!$F$6:$F$65,I1473)))</f>
        <v/>
      </c>
      <c r="I1473" s="22" t="str">
        <f aca="false">IF(B1473="","",SUMPRODUCT(MAX((Settings!$E$6:$E$65&lt;&gt;"")*ISNUMBER(SEARCH(Settings!$E$6:$E$65,B1473))*(ROW(Settings!$E$6:$E$65)-5))))</f>
        <v/>
      </c>
    </row>
    <row r="1474" customFormat="false" ht="15" hidden="false" customHeight="false" outlineLevel="0" collapsed="false">
      <c r="A1474" s="19"/>
      <c r="B1474" s="15"/>
      <c r="C1474" s="20"/>
      <c r="D1474" s="21" t="str">
        <f aca="false">IF(B1474="","",IF(E1474&lt;&gt;"",E1474,H1474))</f>
        <v/>
      </c>
      <c r="E1474" s="15"/>
      <c r="F1474" s="21" t="str">
        <f aca="false">IF(D1474="","",IF(COUNTIF(Settings!$A$6:$A$13,D1474)&gt;0,"Income",IF(COUNTIF(Settings!$A$32:$A$34,D1474)&gt;0,"Saving","Spending")))</f>
        <v/>
      </c>
      <c r="G1474" s="15"/>
      <c r="H1474" s="22" t="str">
        <f aca="false">IF(B1474="","",IF(OR(I1474=0,INDEX(Settings!$F$6:$F$65,MAX(I1474,1))=""),"Uncategorised",INDEX(Settings!$F$6:$F$65,I1474)))</f>
        <v/>
      </c>
      <c r="I1474" s="22" t="str">
        <f aca="false">IF(B1474="","",SUMPRODUCT(MAX((Settings!$E$6:$E$65&lt;&gt;"")*ISNUMBER(SEARCH(Settings!$E$6:$E$65,B1474))*(ROW(Settings!$E$6:$E$65)-5))))</f>
        <v/>
      </c>
    </row>
    <row r="1475" customFormat="false" ht="15" hidden="false" customHeight="false" outlineLevel="0" collapsed="false">
      <c r="A1475" s="19"/>
      <c r="B1475" s="15"/>
      <c r="C1475" s="20"/>
      <c r="D1475" s="21" t="str">
        <f aca="false">IF(B1475="","",IF(E1475&lt;&gt;"",E1475,H1475))</f>
        <v/>
      </c>
      <c r="E1475" s="15"/>
      <c r="F1475" s="21" t="str">
        <f aca="false">IF(D1475="","",IF(COUNTIF(Settings!$A$6:$A$13,D1475)&gt;0,"Income",IF(COUNTIF(Settings!$A$32:$A$34,D1475)&gt;0,"Saving","Spending")))</f>
        <v/>
      </c>
      <c r="G1475" s="15"/>
      <c r="H1475" s="22" t="str">
        <f aca="false">IF(B1475="","",IF(OR(I1475=0,INDEX(Settings!$F$6:$F$65,MAX(I1475,1))=""),"Uncategorised",INDEX(Settings!$F$6:$F$65,I1475)))</f>
        <v/>
      </c>
      <c r="I1475" s="22" t="str">
        <f aca="false">IF(B1475="","",SUMPRODUCT(MAX((Settings!$E$6:$E$65&lt;&gt;"")*ISNUMBER(SEARCH(Settings!$E$6:$E$65,B1475))*(ROW(Settings!$E$6:$E$65)-5))))</f>
        <v/>
      </c>
    </row>
    <row r="1476" customFormat="false" ht="15" hidden="false" customHeight="false" outlineLevel="0" collapsed="false">
      <c r="A1476" s="19"/>
      <c r="B1476" s="15"/>
      <c r="C1476" s="20"/>
      <c r="D1476" s="21" t="str">
        <f aca="false">IF(B1476="","",IF(E1476&lt;&gt;"",E1476,H1476))</f>
        <v/>
      </c>
      <c r="E1476" s="15"/>
      <c r="F1476" s="21" t="str">
        <f aca="false">IF(D1476="","",IF(COUNTIF(Settings!$A$6:$A$13,D1476)&gt;0,"Income",IF(COUNTIF(Settings!$A$32:$A$34,D1476)&gt;0,"Saving","Spending")))</f>
        <v/>
      </c>
      <c r="G1476" s="15"/>
      <c r="H1476" s="22" t="str">
        <f aca="false">IF(B1476="","",IF(OR(I1476=0,INDEX(Settings!$F$6:$F$65,MAX(I1476,1))=""),"Uncategorised",INDEX(Settings!$F$6:$F$65,I1476)))</f>
        <v/>
      </c>
      <c r="I1476" s="22" t="str">
        <f aca="false">IF(B1476="","",SUMPRODUCT(MAX((Settings!$E$6:$E$65&lt;&gt;"")*ISNUMBER(SEARCH(Settings!$E$6:$E$65,B1476))*(ROW(Settings!$E$6:$E$65)-5))))</f>
        <v/>
      </c>
    </row>
    <row r="1477" customFormat="false" ht="15" hidden="false" customHeight="false" outlineLevel="0" collapsed="false">
      <c r="A1477" s="19"/>
      <c r="B1477" s="15"/>
      <c r="C1477" s="20"/>
      <c r="D1477" s="21" t="str">
        <f aca="false">IF(B1477="","",IF(E1477&lt;&gt;"",E1477,H1477))</f>
        <v/>
      </c>
      <c r="E1477" s="15"/>
      <c r="F1477" s="21" t="str">
        <f aca="false">IF(D1477="","",IF(COUNTIF(Settings!$A$6:$A$13,D1477)&gt;0,"Income",IF(COUNTIF(Settings!$A$32:$A$34,D1477)&gt;0,"Saving","Spending")))</f>
        <v/>
      </c>
      <c r="G1477" s="15"/>
      <c r="H1477" s="22" t="str">
        <f aca="false">IF(B1477="","",IF(OR(I1477=0,INDEX(Settings!$F$6:$F$65,MAX(I1477,1))=""),"Uncategorised",INDEX(Settings!$F$6:$F$65,I1477)))</f>
        <v/>
      </c>
      <c r="I1477" s="22" t="str">
        <f aca="false">IF(B1477="","",SUMPRODUCT(MAX((Settings!$E$6:$E$65&lt;&gt;"")*ISNUMBER(SEARCH(Settings!$E$6:$E$65,B1477))*(ROW(Settings!$E$6:$E$65)-5))))</f>
        <v/>
      </c>
    </row>
    <row r="1478" customFormat="false" ht="15" hidden="false" customHeight="false" outlineLevel="0" collapsed="false">
      <c r="A1478" s="19"/>
      <c r="B1478" s="15"/>
      <c r="C1478" s="20"/>
      <c r="D1478" s="21" t="str">
        <f aca="false">IF(B1478="","",IF(E1478&lt;&gt;"",E1478,H1478))</f>
        <v/>
      </c>
      <c r="E1478" s="15"/>
      <c r="F1478" s="21" t="str">
        <f aca="false">IF(D1478="","",IF(COUNTIF(Settings!$A$6:$A$13,D1478)&gt;0,"Income",IF(COUNTIF(Settings!$A$32:$A$34,D1478)&gt;0,"Saving","Spending")))</f>
        <v/>
      </c>
      <c r="G1478" s="15"/>
      <c r="H1478" s="22" t="str">
        <f aca="false">IF(B1478="","",IF(OR(I1478=0,INDEX(Settings!$F$6:$F$65,MAX(I1478,1))=""),"Uncategorised",INDEX(Settings!$F$6:$F$65,I1478)))</f>
        <v/>
      </c>
      <c r="I1478" s="22" t="str">
        <f aca="false">IF(B1478="","",SUMPRODUCT(MAX((Settings!$E$6:$E$65&lt;&gt;"")*ISNUMBER(SEARCH(Settings!$E$6:$E$65,B1478))*(ROW(Settings!$E$6:$E$65)-5))))</f>
        <v/>
      </c>
    </row>
    <row r="1479" customFormat="false" ht="15" hidden="false" customHeight="false" outlineLevel="0" collapsed="false">
      <c r="A1479" s="19"/>
      <c r="B1479" s="15"/>
      <c r="C1479" s="20"/>
      <c r="D1479" s="21" t="str">
        <f aca="false">IF(B1479="","",IF(E1479&lt;&gt;"",E1479,H1479))</f>
        <v/>
      </c>
      <c r="E1479" s="15"/>
      <c r="F1479" s="21" t="str">
        <f aca="false">IF(D1479="","",IF(COUNTIF(Settings!$A$6:$A$13,D1479)&gt;0,"Income",IF(COUNTIF(Settings!$A$32:$A$34,D1479)&gt;0,"Saving","Spending")))</f>
        <v/>
      </c>
      <c r="G1479" s="15"/>
      <c r="H1479" s="22" t="str">
        <f aca="false">IF(B1479="","",IF(OR(I1479=0,INDEX(Settings!$F$6:$F$65,MAX(I1479,1))=""),"Uncategorised",INDEX(Settings!$F$6:$F$65,I1479)))</f>
        <v/>
      </c>
      <c r="I1479" s="22" t="str">
        <f aca="false">IF(B1479="","",SUMPRODUCT(MAX((Settings!$E$6:$E$65&lt;&gt;"")*ISNUMBER(SEARCH(Settings!$E$6:$E$65,B1479))*(ROW(Settings!$E$6:$E$65)-5))))</f>
        <v/>
      </c>
    </row>
    <row r="1480" customFormat="false" ht="15" hidden="false" customHeight="false" outlineLevel="0" collapsed="false">
      <c r="A1480" s="19"/>
      <c r="B1480" s="15"/>
      <c r="C1480" s="20"/>
      <c r="D1480" s="21" t="str">
        <f aca="false">IF(B1480="","",IF(E1480&lt;&gt;"",E1480,H1480))</f>
        <v/>
      </c>
      <c r="E1480" s="15"/>
      <c r="F1480" s="21" t="str">
        <f aca="false">IF(D1480="","",IF(COUNTIF(Settings!$A$6:$A$13,D1480)&gt;0,"Income",IF(COUNTIF(Settings!$A$32:$A$34,D1480)&gt;0,"Saving","Spending")))</f>
        <v/>
      </c>
      <c r="G1480" s="15"/>
      <c r="H1480" s="22" t="str">
        <f aca="false">IF(B1480="","",IF(OR(I1480=0,INDEX(Settings!$F$6:$F$65,MAX(I1480,1))=""),"Uncategorised",INDEX(Settings!$F$6:$F$65,I1480)))</f>
        <v/>
      </c>
      <c r="I1480" s="22" t="str">
        <f aca="false">IF(B1480="","",SUMPRODUCT(MAX((Settings!$E$6:$E$65&lt;&gt;"")*ISNUMBER(SEARCH(Settings!$E$6:$E$65,B1480))*(ROW(Settings!$E$6:$E$65)-5))))</f>
        <v/>
      </c>
    </row>
    <row r="1481" customFormat="false" ht="15" hidden="false" customHeight="false" outlineLevel="0" collapsed="false">
      <c r="A1481" s="19"/>
      <c r="B1481" s="15"/>
      <c r="C1481" s="20"/>
      <c r="D1481" s="21" t="str">
        <f aca="false">IF(B1481="","",IF(E1481&lt;&gt;"",E1481,H1481))</f>
        <v/>
      </c>
      <c r="E1481" s="15"/>
      <c r="F1481" s="21" t="str">
        <f aca="false">IF(D1481="","",IF(COUNTIF(Settings!$A$6:$A$13,D1481)&gt;0,"Income",IF(COUNTIF(Settings!$A$32:$A$34,D1481)&gt;0,"Saving","Spending")))</f>
        <v/>
      </c>
      <c r="G1481" s="15"/>
      <c r="H1481" s="22" t="str">
        <f aca="false">IF(B1481="","",IF(OR(I1481=0,INDEX(Settings!$F$6:$F$65,MAX(I1481,1))=""),"Uncategorised",INDEX(Settings!$F$6:$F$65,I1481)))</f>
        <v/>
      </c>
      <c r="I1481" s="22" t="str">
        <f aca="false">IF(B1481="","",SUMPRODUCT(MAX((Settings!$E$6:$E$65&lt;&gt;"")*ISNUMBER(SEARCH(Settings!$E$6:$E$65,B1481))*(ROW(Settings!$E$6:$E$65)-5))))</f>
        <v/>
      </c>
    </row>
    <row r="1482" customFormat="false" ht="15" hidden="false" customHeight="false" outlineLevel="0" collapsed="false">
      <c r="A1482" s="19"/>
      <c r="B1482" s="15"/>
      <c r="C1482" s="20"/>
      <c r="D1482" s="21" t="str">
        <f aca="false">IF(B1482="","",IF(E1482&lt;&gt;"",E1482,H1482))</f>
        <v/>
      </c>
      <c r="E1482" s="15"/>
      <c r="F1482" s="21" t="str">
        <f aca="false">IF(D1482="","",IF(COUNTIF(Settings!$A$6:$A$13,D1482)&gt;0,"Income",IF(COUNTIF(Settings!$A$32:$A$34,D1482)&gt;0,"Saving","Spending")))</f>
        <v/>
      </c>
      <c r="G1482" s="15"/>
      <c r="H1482" s="22" t="str">
        <f aca="false">IF(B1482="","",IF(OR(I1482=0,INDEX(Settings!$F$6:$F$65,MAX(I1482,1))=""),"Uncategorised",INDEX(Settings!$F$6:$F$65,I1482)))</f>
        <v/>
      </c>
      <c r="I1482" s="22" t="str">
        <f aca="false">IF(B1482="","",SUMPRODUCT(MAX((Settings!$E$6:$E$65&lt;&gt;"")*ISNUMBER(SEARCH(Settings!$E$6:$E$65,B1482))*(ROW(Settings!$E$6:$E$65)-5))))</f>
        <v/>
      </c>
    </row>
    <row r="1483" customFormat="false" ht="15" hidden="false" customHeight="false" outlineLevel="0" collapsed="false">
      <c r="A1483" s="19"/>
      <c r="B1483" s="15"/>
      <c r="C1483" s="20"/>
      <c r="D1483" s="21" t="str">
        <f aca="false">IF(B1483="","",IF(E1483&lt;&gt;"",E1483,H1483))</f>
        <v/>
      </c>
      <c r="E1483" s="15"/>
      <c r="F1483" s="21" t="str">
        <f aca="false">IF(D1483="","",IF(COUNTIF(Settings!$A$6:$A$13,D1483)&gt;0,"Income",IF(COUNTIF(Settings!$A$32:$A$34,D1483)&gt;0,"Saving","Spending")))</f>
        <v/>
      </c>
      <c r="G1483" s="15"/>
      <c r="H1483" s="22" t="str">
        <f aca="false">IF(B1483="","",IF(OR(I1483=0,INDEX(Settings!$F$6:$F$65,MAX(I1483,1))=""),"Uncategorised",INDEX(Settings!$F$6:$F$65,I1483)))</f>
        <v/>
      </c>
      <c r="I1483" s="22" t="str">
        <f aca="false">IF(B1483="","",SUMPRODUCT(MAX((Settings!$E$6:$E$65&lt;&gt;"")*ISNUMBER(SEARCH(Settings!$E$6:$E$65,B1483))*(ROW(Settings!$E$6:$E$65)-5))))</f>
        <v/>
      </c>
    </row>
    <row r="1484" customFormat="false" ht="15" hidden="false" customHeight="false" outlineLevel="0" collapsed="false">
      <c r="A1484" s="19"/>
      <c r="B1484" s="15"/>
      <c r="C1484" s="20"/>
      <c r="D1484" s="21" t="str">
        <f aca="false">IF(B1484="","",IF(E1484&lt;&gt;"",E1484,H1484))</f>
        <v/>
      </c>
      <c r="E1484" s="15"/>
      <c r="F1484" s="21" t="str">
        <f aca="false">IF(D1484="","",IF(COUNTIF(Settings!$A$6:$A$13,D1484)&gt;0,"Income",IF(COUNTIF(Settings!$A$32:$A$34,D1484)&gt;0,"Saving","Spending")))</f>
        <v/>
      </c>
      <c r="G1484" s="15"/>
      <c r="H1484" s="22" t="str">
        <f aca="false">IF(B1484="","",IF(OR(I1484=0,INDEX(Settings!$F$6:$F$65,MAX(I1484,1))=""),"Uncategorised",INDEX(Settings!$F$6:$F$65,I1484)))</f>
        <v/>
      </c>
      <c r="I1484" s="22" t="str">
        <f aca="false">IF(B1484="","",SUMPRODUCT(MAX((Settings!$E$6:$E$65&lt;&gt;"")*ISNUMBER(SEARCH(Settings!$E$6:$E$65,B1484))*(ROW(Settings!$E$6:$E$65)-5))))</f>
        <v/>
      </c>
    </row>
    <row r="1485" customFormat="false" ht="15" hidden="false" customHeight="false" outlineLevel="0" collapsed="false">
      <c r="A1485" s="19"/>
      <c r="B1485" s="15"/>
      <c r="C1485" s="20"/>
      <c r="D1485" s="21" t="str">
        <f aca="false">IF(B1485="","",IF(E1485&lt;&gt;"",E1485,H1485))</f>
        <v/>
      </c>
      <c r="E1485" s="15"/>
      <c r="F1485" s="21" t="str">
        <f aca="false">IF(D1485="","",IF(COUNTIF(Settings!$A$6:$A$13,D1485)&gt;0,"Income",IF(COUNTIF(Settings!$A$32:$A$34,D1485)&gt;0,"Saving","Spending")))</f>
        <v/>
      </c>
      <c r="G1485" s="15"/>
      <c r="H1485" s="22" t="str">
        <f aca="false">IF(B1485="","",IF(OR(I1485=0,INDEX(Settings!$F$6:$F$65,MAX(I1485,1))=""),"Uncategorised",INDEX(Settings!$F$6:$F$65,I1485)))</f>
        <v/>
      </c>
      <c r="I1485" s="22" t="str">
        <f aca="false">IF(B1485="","",SUMPRODUCT(MAX((Settings!$E$6:$E$65&lt;&gt;"")*ISNUMBER(SEARCH(Settings!$E$6:$E$65,B1485))*(ROW(Settings!$E$6:$E$65)-5))))</f>
        <v/>
      </c>
    </row>
    <row r="1486" customFormat="false" ht="15" hidden="false" customHeight="false" outlineLevel="0" collapsed="false">
      <c r="A1486" s="19"/>
      <c r="B1486" s="15"/>
      <c r="C1486" s="20"/>
      <c r="D1486" s="21" t="str">
        <f aca="false">IF(B1486="","",IF(E1486&lt;&gt;"",E1486,H1486))</f>
        <v/>
      </c>
      <c r="E1486" s="15"/>
      <c r="F1486" s="21" t="str">
        <f aca="false">IF(D1486="","",IF(COUNTIF(Settings!$A$6:$A$13,D1486)&gt;0,"Income",IF(COUNTIF(Settings!$A$32:$A$34,D1486)&gt;0,"Saving","Spending")))</f>
        <v/>
      </c>
      <c r="G1486" s="15"/>
      <c r="H1486" s="22" t="str">
        <f aca="false">IF(B1486="","",IF(OR(I1486=0,INDEX(Settings!$F$6:$F$65,MAX(I1486,1))=""),"Uncategorised",INDEX(Settings!$F$6:$F$65,I1486)))</f>
        <v/>
      </c>
      <c r="I1486" s="22" t="str">
        <f aca="false">IF(B1486="","",SUMPRODUCT(MAX((Settings!$E$6:$E$65&lt;&gt;"")*ISNUMBER(SEARCH(Settings!$E$6:$E$65,B1486))*(ROW(Settings!$E$6:$E$65)-5))))</f>
        <v/>
      </c>
    </row>
    <row r="1487" customFormat="false" ht="15" hidden="false" customHeight="false" outlineLevel="0" collapsed="false">
      <c r="A1487" s="19"/>
      <c r="B1487" s="15"/>
      <c r="C1487" s="20"/>
      <c r="D1487" s="21" t="str">
        <f aca="false">IF(B1487="","",IF(E1487&lt;&gt;"",E1487,H1487))</f>
        <v/>
      </c>
      <c r="E1487" s="15"/>
      <c r="F1487" s="21" t="str">
        <f aca="false">IF(D1487="","",IF(COUNTIF(Settings!$A$6:$A$13,D1487)&gt;0,"Income",IF(COUNTIF(Settings!$A$32:$A$34,D1487)&gt;0,"Saving","Spending")))</f>
        <v/>
      </c>
      <c r="G1487" s="15"/>
      <c r="H1487" s="22" t="str">
        <f aca="false">IF(B1487="","",IF(OR(I1487=0,INDEX(Settings!$F$6:$F$65,MAX(I1487,1))=""),"Uncategorised",INDEX(Settings!$F$6:$F$65,I1487)))</f>
        <v/>
      </c>
      <c r="I1487" s="22" t="str">
        <f aca="false">IF(B1487="","",SUMPRODUCT(MAX((Settings!$E$6:$E$65&lt;&gt;"")*ISNUMBER(SEARCH(Settings!$E$6:$E$65,B1487))*(ROW(Settings!$E$6:$E$65)-5))))</f>
        <v/>
      </c>
    </row>
    <row r="1488" customFormat="false" ht="15" hidden="false" customHeight="false" outlineLevel="0" collapsed="false">
      <c r="A1488" s="19"/>
      <c r="B1488" s="15"/>
      <c r="C1488" s="20"/>
      <c r="D1488" s="21" t="str">
        <f aca="false">IF(B1488="","",IF(E1488&lt;&gt;"",E1488,H1488))</f>
        <v/>
      </c>
      <c r="E1488" s="15"/>
      <c r="F1488" s="21" t="str">
        <f aca="false">IF(D1488="","",IF(COUNTIF(Settings!$A$6:$A$13,D1488)&gt;0,"Income",IF(COUNTIF(Settings!$A$32:$A$34,D1488)&gt;0,"Saving","Spending")))</f>
        <v/>
      </c>
      <c r="G1488" s="15"/>
      <c r="H1488" s="22" t="str">
        <f aca="false">IF(B1488="","",IF(OR(I1488=0,INDEX(Settings!$F$6:$F$65,MAX(I1488,1))=""),"Uncategorised",INDEX(Settings!$F$6:$F$65,I1488)))</f>
        <v/>
      </c>
      <c r="I1488" s="22" t="str">
        <f aca="false">IF(B1488="","",SUMPRODUCT(MAX((Settings!$E$6:$E$65&lt;&gt;"")*ISNUMBER(SEARCH(Settings!$E$6:$E$65,B1488))*(ROW(Settings!$E$6:$E$65)-5))))</f>
        <v/>
      </c>
    </row>
    <row r="1489" customFormat="false" ht="15" hidden="false" customHeight="false" outlineLevel="0" collapsed="false">
      <c r="A1489" s="19"/>
      <c r="B1489" s="15"/>
      <c r="C1489" s="20"/>
      <c r="D1489" s="21" t="str">
        <f aca="false">IF(B1489="","",IF(E1489&lt;&gt;"",E1489,H1489))</f>
        <v/>
      </c>
      <c r="E1489" s="15"/>
      <c r="F1489" s="21" t="str">
        <f aca="false">IF(D1489="","",IF(COUNTIF(Settings!$A$6:$A$13,D1489)&gt;0,"Income",IF(COUNTIF(Settings!$A$32:$A$34,D1489)&gt;0,"Saving","Spending")))</f>
        <v/>
      </c>
      <c r="G1489" s="15"/>
      <c r="H1489" s="22" t="str">
        <f aca="false">IF(B1489="","",IF(OR(I1489=0,INDEX(Settings!$F$6:$F$65,MAX(I1489,1))=""),"Uncategorised",INDEX(Settings!$F$6:$F$65,I1489)))</f>
        <v/>
      </c>
      <c r="I1489" s="22" t="str">
        <f aca="false">IF(B1489="","",SUMPRODUCT(MAX((Settings!$E$6:$E$65&lt;&gt;"")*ISNUMBER(SEARCH(Settings!$E$6:$E$65,B1489))*(ROW(Settings!$E$6:$E$65)-5))))</f>
        <v/>
      </c>
    </row>
    <row r="1490" customFormat="false" ht="15" hidden="false" customHeight="false" outlineLevel="0" collapsed="false">
      <c r="A1490" s="19"/>
      <c r="B1490" s="15"/>
      <c r="C1490" s="20"/>
      <c r="D1490" s="21" t="str">
        <f aca="false">IF(B1490="","",IF(E1490&lt;&gt;"",E1490,H1490))</f>
        <v/>
      </c>
      <c r="E1490" s="15"/>
      <c r="F1490" s="21" t="str">
        <f aca="false">IF(D1490="","",IF(COUNTIF(Settings!$A$6:$A$13,D1490)&gt;0,"Income",IF(COUNTIF(Settings!$A$32:$A$34,D1490)&gt;0,"Saving","Spending")))</f>
        <v/>
      </c>
      <c r="G1490" s="15"/>
      <c r="H1490" s="22" t="str">
        <f aca="false">IF(B1490="","",IF(OR(I1490=0,INDEX(Settings!$F$6:$F$65,MAX(I1490,1))=""),"Uncategorised",INDEX(Settings!$F$6:$F$65,I1490)))</f>
        <v/>
      </c>
      <c r="I1490" s="22" t="str">
        <f aca="false">IF(B1490="","",SUMPRODUCT(MAX((Settings!$E$6:$E$65&lt;&gt;"")*ISNUMBER(SEARCH(Settings!$E$6:$E$65,B1490))*(ROW(Settings!$E$6:$E$65)-5))))</f>
        <v/>
      </c>
    </row>
    <row r="1491" customFormat="false" ht="15" hidden="false" customHeight="false" outlineLevel="0" collapsed="false">
      <c r="A1491" s="19"/>
      <c r="B1491" s="15"/>
      <c r="C1491" s="20"/>
      <c r="D1491" s="21" t="str">
        <f aca="false">IF(B1491="","",IF(E1491&lt;&gt;"",E1491,H1491))</f>
        <v/>
      </c>
      <c r="E1491" s="15"/>
      <c r="F1491" s="21" t="str">
        <f aca="false">IF(D1491="","",IF(COUNTIF(Settings!$A$6:$A$13,D1491)&gt;0,"Income",IF(COUNTIF(Settings!$A$32:$A$34,D1491)&gt;0,"Saving","Spending")))</f>
        <v/>
      </c>
      <c r="G1491" s="15"/>
      <c r="H1491" s="22" t="str">
        <f aca="false">IF(B1491="","",IF(OR(I1491=0,INDEX(Settings!$F$6:$F$65,MAX(I1491,1))=""),"Uncategorised",INDEX(Settings!$F$6:$F$65,I1491)))</f>
        <v/>
      </c>
      <c r="I1491" s="22" t="str">
        <f aca="false">IF(B1491="","",SUMPRODUCT(MAX((Settings!$E$6:$E$65&lt;&gt;"")*ISNUMBER(SEARCH(Settings!$E$6:$E$65,B1491))*(ROW(Settings!$E$6:$E$65)-5))))</f>
        <v/>
      </c>
    </row>
    <row r="1492" customFormat="false" ht="15" hidden="false" customHeight="false" outlineLevel="0" collapsed="false">
      <c r="A1492" s="19"/>
      <c r="B1492" s="15"/>
      <c r="C1492" s="20"/>
      <c r="D1492" s="21" t="str">
        <f aca="false">IF(B1492="","",IF(E1492&lt;&gt;"",E1492,H1492))</f>
        <v/>
      </c>
      <c r="E1492" s="15"/>
      <c r="F1492" s="21" t="str">
        <f aca="false">IF(D1492="","",IF(COUNTIF(Settings!$A$6:$A$13,D1492)&gt;0,"Income",IF(COUNTIF(Settings!$A$32:$A$34,D1492)&gt;0,"Saving","Spending")))</f>
        <v/>
      </c>
      <c r="G1492" s="15"/>
      <c r="H1492" s="22" t="str">
        <f aca="false">IF(B1492="","",IF(OR(I1492=0,INDEX(Settings!$F$6:$F$65,MAX(I1492,1))=""),"Uncategorised",INDEX(Settings!$F$6:$F$65,I1492)))</f>
        <v/>
      </c>
      <c r="I1492" s="22" t="str">
        <f aca="false">IF(B1492="","",SUMPRODUCT(MAX((Settings!$E$6:$E$65&lt;&gt;"")*ISNUMBER(SEARCH(Settings!$E$6:$E$65,B1492))*(ROW(Settings!$E$6:$E$65)-5))))</f>
        <v/>
      </c>
    </row>
    <row r="1493" customFormat="false" ht="15" hidden="false" customHeight="false" outlineLevel="0" collapsed="false">
      <c r="A1493" s="19"/>
      <c r="B1493" s="15"/>
      <c r="C1493" s="20"/>
      <c r="D1493" s="21" t="str">
        <f aca="false">IF(B1493="","",IF(E1493&lt;&gt;"",E1493,H1493))</f>
        <v/>
      </c>
      <c r="E1493" s="15"/>
      <c r="F1493" s="21" t="str">
        <f aca="false">IF(D1493="","",IF(COUNTIF(Settings!$A$6:$A$13,D1493)&gt;0,"Income",IF(COUNTIF(Settings!$A$32:$A$34,D1493)&gt;0,"Saving","Spending")))</f>
        <v/>
      </c>
      <c r="G1493" s="15"/>
      <c r="H1493" s="22" t="str">
        <f aca="false">IF(B1493="","",IF(OR(I1493=0,INDEX(Settings!$F$6:$F$65,MAX(I1493,1))=""),"Uncategorised",INDEX(Settings!$F$6:$F$65,I1493)))</f>
        <v/>
      </c>
      <c r="I1493" s="22" t="str">
        <f aca="false">IF(B1493="","",SUMPRODUCT(MAX((Settings!$E$6:$E$65&lt;&gt;"")*ISNUMBER(SEARCH(Settings!$E$6:$E$65,B1493))*(ROW(Settings!$E$6:$E$65)-5))))</f>
        <v/>
      </c>
    </row>
    <row r="1494" customFormat="false" ht="15" hidden="false" customHeight="false" outlineLevel="0" collapsed="false">
      <c r="A1494" s="19"/>
      <c r="B1494" s="15"/>
      <c r="C1494" s="20"/>
      <c r="D1494" s="21" t="str">
        <f aca="false">IF(B1494="","",IF(E1494&lt;&gt;"",E1494,H1494))</f>
        <v/>
      </c>
      <c r="E1494" s="15"/>
      <c r="F1494" s="21" t="str">
        <f aca="false">IF(D1494="","",IF(COUNTIF(Settings!$A$6:$A$13,D1494)&gt;0,"Income",IF(COUNTIF(Settings!$A$32:$A$34,D1494)&gt;0,"Saving","Spending")))</f>
        <v/>
      </c>
      <c r="G1494" s="15"/>
      <c r="H1494" s="22" t="str">
        <f aca="false">IF(B1494="","",IF(OR(I1494=0,INDEX(Settings!$F$6:$F$65,MAX(I1494,1))=""),"Uncategorised",INDEX(Settings!$F$6:$F$65,I1494)))</f>
        <v/>
      </c>
      <c r="I1494" s="22" t="str">
        <f aca="false">IF(B1494="","",SUMPRODUCT(MAX((Settings!$E$6:$E$65&lt;&gt;"")*ISNUMBER(SEARCH(Settings!$E$6:$E$65,B1494))*(ROW(Settings!$E$6:$E$65)-5))))</f>
        <v/>
      </c>
    </row>
    <row r="1495" customFormat="false" ht="15" hidden="false" customHeight="false" outlineLevel="0" collapsed="false">
      <c r="A1495" s="19"/>
      <c r="B1495" s="15"/>
      <c r="C1495" s="20"/>
      <c r="D1495" s="21" t="str">
        <f aca="false">IF(B1495="","",IF(E1495&lt;&gt;"",E1495,H1495))</f>
        <v/>
      </c>
      <c r="E1495" s="15"/>
      <c r="F1495" s="21" t="str">
        <f aca="false">IF(D1495="","",IF(COUNTIF(Settings!$A$6:$A$13,D1495)&gt;0,"Income",IF(COUNTIF(Settings!$A$32:$A$34,D1495)&gt;0,"Saving","Spending")))</f>
        <v/>
      </c>
      <c r="G1495" s="15"/>
      <c r="H1495" s="22" t="str">
        <f aca="false">IF(B1495="","",IF(OR(I1495=0,INDEX(Settings!$F$6:$F$65,MAX(I1495,1))=""),"Uncategorised",INDEX(Settings!$F$6:$F$65,I1495)))</f>
        <v/>
      </c>
      <c r="I1495" s="22" t="str">
        <f aca="false">IF(B1495="","",SUMPRODUCT(MAX((Settings!$E$6:$E$65&lt;&gt;"")*ISNUMBER(SEARCH(Settings!$E$6:$E$65,B1495))*(ROW(Settings!$E$6:$E$65)-5))))</f>
        <v/>
      </c>
    </row>
    <row r="1496" customFormat="false" ht="15" hidden="false" customHeight="false" outlineLevel="0" collapsed="false">
      <c r="A1496" s="19"/>
      <c r="B1496" s="15"/>
      <c r="C1496" s="20"/>
      <c r="D1496" s="21" t="str">
        <f aca="false">IF(B1496="","",IF(E1496&lt;&gt;"",E1496,H1496))</f>
        <v/>
      </c>
      <c r="E1496" s="15"/>
      <c r="F1496" s="21" t="str">
        <f aca="false">IF(D1496="","",IF(COUNTIF(Settings!$A$6:$A$13,D1496)&gt;0,"Income",IF(COUNTIF(Settings!$A$32:$A$34,D1496)&gt;0,"Saving","Spending")))</f>
        <v/>
      </c>
      <c r="G1496" s="15"/>
      <c r="H1496" s="22" t="str">
        <f aca="false">IF(B1496="","",IF(OR(I1496=0,INDEX(Settings!$F$6:$F$65,MAX(I1496,1))=""),"Uncategorised",INDEX(Settings!$F$6:$F$65,I1496)))</f>
        <v/>
      </c>
      <c r="I1496" s="22" t="str">
        <f aca="false">IF(B1496="","",SUMPRODUCT(MAX((Settings!$E$6:$E$65&lt;&gt;"")*ISNUMBER(SEARCH(Settings!$E$6:$E$65,B1496))*(ROW(Settings!$E$6:$E$65)-5))))</f>
        <v/>
      </c>
    </row>
    <row r="1497" customFormat="false" ht="15" hidden="false" customHeight="false" outlineLevel="0" collapsed="false">
      <c r="A1497" s="19"/>
      <c r="B1497" s="15"/>
      <c r="C1497" s="20"/>
      <c r="D1497" s="21" t="str">
        <f aca="false">IF(B1497="","",IF(E1497&lt;&gt;"",E1497,H1497))</f>
        <v/>
      </c>
      <c r="E1497" s="15"/>
      <c r="F1497" s="21" t="str">
        <f aca="false">IF(D1497="","",IF(COUNTIF(Settings!$A$6:$A$13,D1497)&gt;0,"Income",IF(COUNTIF(Settings!$A$32:$A$34,D1497)&gt;0,"Saving","Spending")))</f>
        <v/>
      </c>
      <c r="G1497" s="15"/>
      <c r="H1497" s="22" t="str">
        <f aca="false">IF(B1497="","",IF(OR(I1497=0,INDEX(Settings!$F$6:$F$65,MAX(I1497,1))=""),"Uncategorised",INDEX(Settings!$F$6:$F$65,I1497)))</f>
        <v/>
      </c>
      <c r="I1497" s="22" t="str">
        <f aca="false">IF(B1497="","",SUMPRODUCT(MAX((Settings!$E$6:$E$65&lt;&gt;"")*ISNUMBER(SEARCH(Settings!$E$6:$E$65,B1497))*(ROW(Settings!$E$6:$E$65)-5))))</f>
        <v/>
      </c>
    </row>
    <row r="1498" customFormat="false" ht="15" hidden="false" customHeight="false" outlineLevel="0" collapsed="false">
      <c r="A1498" s="19"/>
      <c r="B1498" s="15"/>
      <c r="C1498" s="20"/>
      <c r="D1498" s="21" t="str">
        <f aca="false">IF(B1498="","",IF(E1498&lt;&gt;"",E1498,H1498))</f>
        <v/>
      </c>
      <c r="E1498" s="15"/>
      <c r="F1498" s="21" t="str">
        <f aca="false">IF(D1498="","",IF(COUNTIF(Settings!$A$6:$A$13,D1498)&gt;0,"Income",IF(COUNTIF(Settings!$A$32:$A$34,D1498)&gt;0,"Saving","Spending")))</f>
        <v/>
      </c>
      <c r="G1498" s="15"/>
      <c r="H1498" s="22" t="str">
        <f aca="false">IF(B1498="","",IF(OR(I1498=0,INDEX(Settings!$F$6:$F$65,MAX(I1498,1))=""),"Uncategorised",INDEX(Settings!$F$6:$F$65,I1498)))</f>
        <v/>
      </c>
      <c r="I1498" s="22" t="str">
        <f aca="false">IF(B1498="","",SUMPRODUCT(MAX((Settings!$E$6:$E$65&lt;&gt;"")*ISNUMBER(SEARCH(Settings!$E$6:$E$65,B1498))*(ROW(Settings!$E$6:$E$65)-5))))</f>
        <v/>
      </c>
    </row>
    <row r="1499" customFormat="false" ht="15" hidden="false" customHeight="false" outlineLevel="0" collapsed="false">
      <c r="A1499" s="19"/>
      <c r="B1499" s="15"/>
      <c r="C1499" s="20"/>
      <c r="D1499" s="21" t="str">
        <f aca="false">IF(B1499="","",IF(E1499&lt;&gt;"",E1499,H1499))</f>
        <v/>
      </c>
      <c r="E1499" s="15"/>
      <c r="F1499" s="21" t="str">
        <f aca="false">IF(D1499="","",IF(COUNTIF(Settings!$A$6:$A$13,D1499)&gt;0,"Income",IF(COUNTIF(Settings!$A$32:$A$34,D1499)&gt;0,"Saving","Spending")))</f>
        <v/>
      </c>
      <c r="G1499" s="15"/>
      <c r="H1499" s="22" t="str">
        <f aca="false">IF(B1499="","",IF(OR(I1499=0,INDEX(Settings!$F$6:$F$65,MAX(I1499,1))=""),"Uncategorised",INDEX(Settings!$F$6:$F$65,I1499)))</f>
        <v/>
      </c>
      <c r="I1499" s="22" t="str">
        <f aca="false">IF(B1499="","",SUMPRODUCT(MAX((Settings!$E$6:$E$65&lt;&gt;"")*ISNUMBER(SEARCH(Settings!$E$6:$E$65,B1499))*(ROW(Settings!$E$6:$E$65)-5))))</f>
        <v/>
      </c>
    </row>
    <row r="1500" customFormat="false" ht="15" hidden="false" customHeight="false" outlineLevel="0" collapsed="false">
      <c r="A1500" s="19"/>
      <c r="B1500" s="15"/>
      <c r="C1500" s="20"/>
      <c r="D1500" s="21" t="str">
        <f aca="false">IF(B1500="","",IF(E1500&lt;&gt;"",E1500,H1500))</f>
        <v/>
      </c>
      <c r="E1500" s="15"/>
      <c r="F1500" s="21" t="str">
        <f aca="false">IF(D1500="","",IF(COUNTIF(Settings!$A$6:$A$13,D1500)&gt;0,"Income",IF(COUNTIF(Settings!$A$32:$A$34,D1500)&gt;0,"Saving","Spending")))</f>
        <v/>
      </c>
      <c r="G1500" s="15"/>
      <c r="H1500" s="22" t="str">
        <f aca="false">IF(B1500="","",IF(OR(I1500=0,INDEX(Settings!$F$6:$F$65,MAX(I1500,1))=""),"Uncategorised",INDEX(Settings!$F$6:$F$65,I1500)))</f>
        <v/>
      </c>
      <c r="I1500" s="22" t="str">
        <f aca="false">IF(B1500="","",SUMPRODUCT(MAX((Settings!$E$6:$E$65&lt;&gt;"")*ISNUMBER(SEARCH(Settings!$E$6:$E$65,B1500))*(ROW(Settings!$E$6:$E$65)-5))))</f>
        <v/>
      </c>
    </row>
    <row r="1501" customFormat="false" ht="15" hidden="false" customHeight="false" outlineLevel="0" collapsed="false">
      <c r="A1501" s="19"/>
      <c r="B1501" s="15"/>
      <c r="C1501" s="20"/>
      <c r="D1501" s="21" t="str">
        <f aca="false">IF(B1501="","",IF(E1501&lt;&gt;"",E1501,H1501))</f>
        <v/>
      </c>
      <c r="E1501" s="15"/>
      <c r="F1501" s="21" t="str">
        <f aca="false">IF(D1501="","",IF(COUNTIF(Settings!$A$6:$A$13,D1501)&gt;0,"Income",IF(COUNTIF(Settings!$A$32:$A$34,D1501)&gt;0,"Saving","Spending")))</f>
        <v/>
      </c>
      <c r="G1501" s="15"/>
      <c r="H1501" s="22" t="str">
        <f aca="false">IF(B1501="","",IF(OR(I1501=0,INDEX(Settings!$F$6:$F$65,MAX(I1501,1))=""),"Uncategorised",INDEX(Settings!$F$6:$F$65,I1501)))</f>
        <v/>
      </c>
      <c r="I1501" s="22" t="str">
        <f aca="false">IF(B1501="","",SUMPRODUCT(MAX((Settings!$E$6:$E$65&lt;&gt;"")*ISNUMBER(SEARCH(Settings!$E$6:$E$65,B1501))*(ROW(Settings!$E$6:$E$65)-5))))</f>
        <v/>
      </c>
    </row>
    <row r="1502" customFormat="false" ht="15" hidden="false" customHeight="false" outlineLevel="0" collapsed="false">
      <c r="A1502" s="19"/>
      <c r="B1502" s="15"/>
      <c r="C1502" s="20"/>
      <c r="D1502" s="21" t="str">
        <f aca="false">IF(B1502="","",IF(E1502&lt;&gt;"",E1502,H1502))</f>
        <v/>
      </c>
      <c r="E1502" s="15"/>
      <c r="F1502" s="21" t="str">
        <f aca="false">IF(D1502="","",IF(COUNTIF(Settings!$A$6:$A$13,D1502)&gt;0,"Income",IF(COUNTIF(Settings!$A$32:$A$34,D1502)&gt;0,"Saving","Spending")))</f>
        <v/>
      </c>
      <c r="G1502" s="15"/>
      <c r="H1502" s="22" t="str">
        <f aca="false">IF(B1502="","",IF(OR(I1502=0,INDEX(Settings!$F$6:$F$65,MAX(I1502,1))=""),"Uncategorised",INDEX(Settings!$F$6:$F$65,I1502)))</f>
        <v/>
      </c>
      <c r="I1502" s="22" t="str">
        <f aca="false">IF(B1502="","",SUMPRODUCT(MAX((Settings!$E$6:$E$65&lt;&gt;"")*ISNUMBER(SEARCH(Settings!$E$6:$E$65,B1502))*(ROW(Settings!$E$6:$E$65)-5))))</f>
        <v/>
      </c>
    </row>
    <row r="1503" customFormat="false" ht="15" hidden="false" customHeight="false" outlineLevel="0" collapsed="false">
      <c r="A1503" s="19"/>
      <c r="B1503" s="15"/>
      <c r="C1503" s="20"/>
      <c r="D1503" s="21" t="str">
        <f aca="false">IF(B1503="","",IF(E1503&lt;&gt;"",E1503,H1503))</f>
        <v/>
      </c>
      <c r="E1503" s="15"/>
      <c r="F1503" s="21" t="str">
        <f aca="false">IF(D1503="","",IF(COUNTIF(Settings!$A$6:$A$13,D1503)&gt;0,"Income",IF(COUNTIF(Settings!$A$32:$A$34,D1503)&gt;0,"Saving","Spending")))</f>
        <v/>
      </c>
      <c r="G1503" s="15"/>
      <c r="H1503" s="22" t="str">
        <f aca="false">IF(B1503="","",IF(OR(I1503=0,INDEX(Settings!$F$6:$F$65,MAX(I1503,1))=""),"Uncategorised",INDEX(Settings!$F$6:$F$65,I1503)))</f>
        <v/>
      </c>
      <c r="I1503" s="22" t="str">
        <f aca="false">IF(B1503="","",SUMPRODUCT(MAX((Settings!$E$6:$E$65&lt;&gt;"")*ISNUMBER(SEARCH(Settings!$E$6:$E$65,B1503))*(ROW(Settings!$E$6:$E$65)-5))))</f>
        <v/>
      </c>
    </row>
    <row r="1504" customFormat="false" ht="15" hidden="false" customHeight="false" outlineLevel="0" collapsed="false">
      <c r="A1504" s="19"/>
      <c r="B1504" s="15"/>
      <c r="C1504" s="20"/>
      <c r="D1504" s="21" t="str">
        <f aca="false">IF(B1504="","",IF(E1504&lt;&gt;"",E1504,H1504))</f>
        <v/>
      </c>
      <c r="E1504" s="15"/>
      <c r="F1504" s="21" t="str">
        <f aca="false">IF(D1504="","",IF(COUNTIF(Settings!$A$6:$A$13,D1504)&gt;0,"Income",IF(COUNTIF(Settings!$A$32:$A$34,D1504)&gt;0,"Saving","Spending")))</f>
        <v/>
      </c>
      <c r="G1504" s="15"/>
      <c r="H1504" s="22" t="str">
        <f aca="false">IF(B1504="","",IF(OR(I1504=0,INDEX(Settings!$F$6:$F$65,MAX(I1504,1))=""),"Uncategorised",INDEX(Settings!$F$6:$F$65,I1504)))</f>
        <v/>
      </c>
      <c r="I1504" s="22" t="str">
        <f aca="false">IF(B1504="","",SUMPRODUCT(MAX((Settings!$E$6:$E$65&lt;&gt;"")*ISNUMBER(SEARCH(Settings!$E$6:$E$65,B1504))*(ROW(Settings!$E$6:$E$65)-5))))</f>
        <v/>
      </c>
    </row>
    <row r="1505" customFormat="false" ht="15" hidden="false" customHeight="false" outlineLevel="0" collapsed="false">
      <c r="A1505" s="19"/>
      <c r="B1505" s="15"/>
      <c r="C1505" s="20"/>
      <c r="D1505" s="21" t="str">
        <f aca="false">IF(B1505="","",IF(E1505&lt;&gt;"",E1505,H1505))</f>
        <v/>
      </c>
      <c r="E1505" s="15"/>
      <c r="F1505" s="21" t="str">
        <f aca="false">IF(D1505="","",IF(COUNTIF(Settings!$A$6:$A$13,D1505)&gt;0,"Income",IF(COUNTIF(Settings!$A$32:$A$34,D1505)&gt;0,"Saving","Spending")))</f>
        <v/>
      </c>
      <c r="G1505" s="15"/>
      <c r="H1505" s="22" t="str">
        <f aca="false">IF(B1505="","",IF(OR(I1505=0,INDEX(Settings!$F$6:$F$65,MAX(I1505,1))=""),"Uncategorised",INDEX(Settings!$F$6:$F$65,I1505)))</f>
        <v/>
      </c>
      <c r="I1505" s="22" t="str">
        <f aca="false">IF(B1505="","",SUMPRODUCT(MAX((Settings!$E$6:$E$65&lt;&gt;"")*ISNUMBER(SEARCH(Settings!$E$6:$E$65,B1505))*(ROW(Settings!$E$6:$E$65)-5))))</f>
        <v/>
      </c>
    </row>
    <row r="1506" customFormat="false" ht="15" hidden="false" customHeight="false" outlineLevel="0" collapsed="false">
      <c r="A1506" s="19"/>
      <c r="B1506" s="15"/>
      <c r="C1506" s="20"/>
      <c r="D1506" s="21" t="str">
        <f aca="false">IF(B1506="","",IF(E1506&lt;&gt;"",E1506,H1506))</f>
        <v/>
      </c>
      <c r="E1506" s="15"/>
      <c r="F1506" s="21" t="str">
        <f aca="false">IF(D1506="","",IF(COUNTIF(Settings!$A$6:$A$13,D1506)&gt;0,"Income",IF(COUNTIF(Settings!$A$32:$A$34,D1506)&gt;0,"Saving","Spending")))</f>
        <v/>
      </c>
      <c r="G1506" s="15"/>
      <c r="H1506" s="22" t="str">
        <f aca="false">IF(B1506="","",IF(OR(I1506=0,INDEX(Settings!$F$6:$F$65,MAX(I1506,1))=""),"Uncategorised",INDEX(Settings!$F$6:$F$65,I1506)))</f>
        <v/>
      </c>
      <c r="I1506" s="22" t="str">
        <f aca="false">IF(B1506="","",SUMPRODUCT(MAX((Settings!$E$6:$E$65&lt;&gt;"")*ISNUMBER(SEARCH(Settings!$E$6:$E$65,B1506))*(ROW(Settings!$E$6:$E$65)-5))))</f>
        <v/>
      </c>
    </row>
  </sheetData>
  <dataValidations count="1">
    <dataValidation allowBlank="true" error="Please pick from the list." errorStyle="stop" operator="between" showDropDown="false" showErrorMessage="false" showInputMessage="false" sqref="E7:E1506" type="list">
      <formula1>Settings!$A$6:$A$34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6" topLeftCell="A1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4" min="2" style="0" width="14"/>
    <col collapsed="false" customWidth="true" hidden="false" outlineLevel="0" max="5" min="5" style="0" width="10"/>
    <col collapsed="false" customWidth="true" hidden="false" outlineLevel="0" max="6" min="6" style="0" width="16"/>
  </cols>
  <sheetData>
    <row r="1" customFormat="false" ht="19.7" hidden="false" customHeight="false" outlineLevel="0" collapsed="false">
      <c r="A1" s="13" t="s">
        <v>21</v>
      </c>
    </row>
    <row r="2" customFormat="false" ht="15" hidden="false" customHeight="false" outlineLevel="0" collapsed="false">
      <c r="A2" s="2" t="s">
        <v>162</v>
      </c>
    </row>
    <row r="4" customFormat="false" ht="15" hidden="false" customHeight="false" outlineLevel="0" collapsed="false">
      <c r="A4" s="23" t="s">
        <v>163</v>
      </c>
      <c r="B4" s="15" t="s">
        <v>43</v>
      </c>
    </row>
    <row r="5" customFormat="false" ht="15" hidden="false" customHeight="false" outlineLevel="0" collapsed="false">
      <c r="A5" s="23" t="s">
        <v>164</v>
      </c>
      <c r="B5" s="24" t="n">
        <f aca="false">'Start Here'!$B$13</f>
        <v>2027</v>
      </c>
    </row>
    <row r="6" customFormat="false" ht="15" hidden="false" customHeight="false" outlineLevel="0" collapsed="false">
      <c r="A6" s="25" t="s">
        <v>165</v>
      </c>
      <c r="B6" s="26" t="n">
        <f aca="false">DATE($B$5,MATCH($B$4,Settings!$H$6:$H$17,0),1)</f>
        <v>46388</v>
      </c>
    </row>
    <row r="7" customFormat="false" ht="15" hidden="false" customHeight="false" outlineLevel="0" collapsed="false">
      <c r="A7" s="25" t="s">
        <v>166</v>
      </c>
      <c r="B7" s="26" t="n">
        <f aca="false">DATE($B$5,MATCH($B$4,Settings!$H$6:$H$17,0)+1,1)</f>
        <v>46419</v>
      </c>
    </row>
    <row r="9" customFormat="false" ht="21.75" hidden="false" customHeight="true" outlineLevel="0" collapsed="false">
      <c r="A9" s="14" t="s">
        <v>167</v>
      </c>
      <c r="B9" s="14" t="s">
        <v>168</v>
      </c>
      <c r="C9" s="14" t="s">
        <v>169</v>
      </c>
    </row>
    <row r="10" customFormat="false" ht="15" hidden="false" customHeight="false" outlineLevel="0" collapsed="false">
      <c r="A10" s="5" t="s">
        <v>41</v>
      </c>
      <c r="B10" s="27" t="n">
        <f aca="false">SUM(B18:B25)</f>
        <v>4350</v>
      </c>
      <c r="C10" s="28" t="n">
        <f aca="false">SUMIFS(Transactions!$C$7:$C$1506,Transactions!$F$7:$F$1506,"Income",Transactions!$A$7:$A$1506,"&gt;="&amp;$B$6,Transactions!$A$7:$A$1506,"&lt;"&amp;$B$7)</f>
        <v>4202.14</v>
      </c>
    </row>
    <row r="11" customFormat="false" ht="15" hidden="false" customHeight="false" outlineLevel="0" collapsed="false">
      <c r="A11" s="5" t="s">
        <v>62</v>
      </c>
      <c r="B11" s="27" t="n">
        <f aca="false">SUM(B27:B44)</f>
        <v>3890</v>
      </c>
      <c r="C11" s="28" t="n">
        <f aca="false">-SUMIFS(Transactions!$C$7:$C$1506,Transactions!$F$7:$F$1506,"Spending",Transactions!$A$7:$A$1506,"&gt;="&amp;$B$6,Transactions!$A$7:$A$1506,"&lt;"&amp;$B$7)</f>
        <v>2467.34</v>
      </c>
    </row>
    <row r="12" customFormat="false" ht="15" hidden="false" customHeight="false" outlineLevel="0" collapsed="false">
      <c r="A12" s="5" t="s">
        <v>170</v>
      </c>
      <c r="B12" s="29" t="n">
        <f aca="false">B10-B11</f>
        <v>460</v>
      </c>
      <c r="C12" s="29" t="n">
        <f aca="false">C10-C11</f>
        <v>1734.8</v>
      </c>
    </row>
    <row r="13" customFormat="false" ht="15" hidden="false" customHeight="false" outlineLevel="0" collapsed="false">
      <c r="A13" s="5" t="s">
        <v>171</v>
      </c>
      <c r="B13" s="30" t="n">
        <f aca="false">IF(B10=0,0,B12/B10)</f>
        <v>0.105747126436782</v>
      </c>
      <c r="C13" s="30" t="n">
        <f aca="false">IF(C10=0,0,C12/C10)</f>
        <v>0.412837268629793</v>
      </c>
    </row>
    <row r="14" customFormat="false" ht="15" hidden="false" customHeight="false" outlineLevel="0" collapsed="false">
      <c r="A14" s="5" t="s">
        <v>172</v>
      </c>
      <c r="B14" s="27" t="n">
        <f aca="false">SUM(B46:B48)</f>
        <v>500</v>
      </c>
      <c r="C14" s="28" t="n">
        <f aca="false">-SUMIFS(Transactions!$C$7:$C$1506,Transactions!$F$7:$F$1506,"Saving",Transactions!$A$7:$A$1506,"&gt;="&amp;$B$6,Transactions!$A$7:$A$1506,"&lt;"&amp;$B$7)</f>
        <v>500</v>
      </c>
    </row>
    <row r="16" customFormat="false" ht="30" hidden="false" customHeight="true" outlineLevel="0" collapsed="false">
      <c r="A16" s="14" t="s">
        <v>35</v>
      </c>
      <c r="B16" s="14" t="s">
        <v>168</v>
      </c>
      <c r="C16" s="14" t="s">
        <v>169</v>
      </c>
      <c r="D16" s="14" t="s">
        <v>173</v>
      </c>
      <c r="E16" s="14" t="s">
        <v>174</v>
      </c>
      <c r="F16" s="14" t="s">
        <v>175</v>
      </c>
    </row>
    <row r="17" customFormat="false" ht="15" hidden="false" customHeight="false" outlineLevel="0" collapsed="false">
      <c r="A17" s="31" t="s">
        <v>176</v>
      </c>
      <c r="B17" s="31"/>
      <c r="C17" s="31"/>
      <c r="D17" s="31"/>
      <c r="E17" s="31"/>
      <c r="F17" s="31"/>
    </row>
    <row r="18" customFormat="false" ht="15" hidden="false" customHeight="false" outlineLevel="0" collapsed="false">
      <c r="A18" s="32" t="str">
        <f aca="false">IF(Settings!$A$6="","",Settings!$A$6)</f>
        <v>Salary</v>
      </c>
      <c r="B18" s="27" t="n">
        <f aca="false">IF($A18="","",N(Settings!$C$6))</f>
        <v>4200</v>
      </c>
      <c r="C18" s="28" t="n">
        <f aca="false">IF($A18="","",SUMIFS(Transactions!$C$7:$C$1506,Transactions!$D$7:$D$1506,$A18,Transactions!$A$7:$A$1506,"&gt;="&amp;$B$6,Transactions!$A$7:$A$1506,"&lt;"&amp;$B$7))</f>
        <v>4200</v>
      </c>
      <c r="D18" s="27" t="n">
        <f aca="false">IF($A18="","",B18-C18)</f>
        <v>0</v>
      </c>
      <c r="E18" s="33" t="n">
        <f aca="false">IF(OR($A18="",B18=0),"",C18/B18)</f>
        <v>1</v>
      </c>
      <c r="F18" s="32" t="str">
        <f aca="false">IF($A18="","",IF(B18=0,IF(C18=0,"","No target set"),IF(C18&gt;=B18,"On target","Below target")))</f>
        <v>On target</v>
      </c>
    </row>
    <row r="19" customFormat="false" ht="15" hidden="false" customHeight="false" outlineLevel="0" collapsed="false">
      <c r="A19" s="32" t="str">
        <f aca="false">IF(Settings!$A$7="","",Settings!$A$7)</f>
        <v>Other income</v>
      </c>
      <c r="B19" s="27" t="n">
        <f aca="false">IF($A19="","",N(Settings!$C$7))</f>
        <v>150</v>
      </c>
      <c r="C19" s="28" t="n">
        <f aca="false">IF($A19="","",SUMIFS(Transactions!$C$7:$C$1506,Transactions!$D$7:$D$1506,$A19,Transactions!$A$7:$A$1506,"&gt;="&amp;$B$6,Transactions!$A$7:$A$1506,"&lt;"&amp;$B$7))</f>
        <v>2.14</v>
      </c>
      <c r="D19" s="27" t="n">
        <f aca="false">IF($A19="","",B19-C19)</f>
        <v>147.86</v>
      </c>
      <c r="E19" s="33" t="n">
        <f aca="false">IF(OR($A19="",B19=0),"",C19/B19)</f>
        <v>0.0142666666666667</v>
      </c>
      <c r="F19" s="32" t="str">
        <f aca="false">IF($A19="","",IF(B19=0,IF(C19=0,"","No target set"),IF(C19&gt;=B19,"On target","Below target")))</f>
        <v>Below target</v>
      </c>
    </row>
    <row r="20" customFormat="false" ht="15" hidden="false" customHeight="false" outlineLevel="0" collapsed="false">
      <c r="A20" s="32" t="str">
        <f aca="false">IF(Settings!$A$8="","",Settings!$A$8)</f>
        <v/>
      </c>
      <c r="B20" s="27" t="str">
        <f aca="false">IF($A20="","",N(Settings!$C$8))</f>
        <v/>
      </c>
      <c r="C20" s="28" t="str">
        <f aca="false">IF($A20="","",SUMIFS(Transactions!$C$7:$C$1506,Transactions!$D$7:$D$1506,$A20,Transactions!$A$7:$A$1506,"&gt;="&amp;$B$6,Transactions!$A$7:$A$1506,"&lt;"&amp;$B$7))</f>
        <v/>
      </c>
      <c r="D20" s="27" t="str">
        <f aca="false">IF($A20="","",B20-C20)</f>
        <v/>
      </c>
      <c r="E20" s="33" t="str">
        <f aca="false">IF(OR($A20="",B20=0),"",C20/B20)</f>
        <v/>
      </c>
      <c r="F20" s="32" t="str">
        <f aca="false">IF($A20="","",IF(B20=0,IF(C20=0,"","No target set"),IF(C20&gt;=B20,"On target","Below target")))</f>
        <v/>
      </c>
    </row>
    <row r="21" customFormat="false" ht="15" hidden="false" customHeight="false" outlineLevel="0" collapsed="false">
      <c r="A21" s="32" t="str">
        <f aca="false">IF(Settings!$A$9="","",Settings!$A$9)</f>
        <v/>
      </c>
      <c r="B21" s="27" t="str">
        <f aca="false">IF($A21="","",N(Settings!$C$9))</f>
        <v/>
      </c>
      <c r="C21" s="28" t="str">
        <f aca="false">IF($A21="","",SUMIFS(Transactions!$C$7:$C$1506,Transactions!$D$7:$D$1506,$A21,Transactions!$A$7:$A$1506,"&gt;="&amp;$B$6,Transactions!$A$7:$A$1506,"&lt;"&amp;$B$7))</f>
        <v/>
      </c>
      <c r="D21" s="27" t="str">
        <f aca="false">IF($A21="","",B21-C21)</f>
        <v/>
      </c>
      <c r="E21" s="33" t="str">
        <f aca="false">IF(OR($A21="",B21=0),"",C21/B21)</f>
        <v/>
      </c>
      <c r="F21" s="32" t="str">
        <f aca="false">IF($A21="","",IF(B21=0,IF(C21=0,"","No target set"),IF(C21&gt;=B21,"On target","Below target")))</f>
        <v/>
      </c>
    </row>
    <row r="22" customFormat="false" ht="15" hidden="false" customHeight="false" outlineLevel="0" collapsed="false">
      <c r="A22" s="32" t="str">
        <f aca="false">IF(Settings!$A$10="","",Settings!$A$10)</f>
        <v/>
      </c>
      <c r="B22" s="27" t="str">
        <f aca="false">IF($A22="","",N(Settings!$C$10))</f>
        <v/>
      </c>
      <c r="C22" s="28" t="str">
        <f aca="false">IF($A22="","",SUMIFS(Transactions!$C$7:$C$1506,Transactions!$D$7:$D$1506,$A22,Transactions!$A$7:$A$1506,"&gt;="&amp;$B$6,Transactions!$A$7:$A$1506,"&lt;"&amp;$B$7))</f>
        <v/>
      </c>
      <c r="D22" s="27" t="str">
        <f aca="false">IF($A22="","",B22-C22)</f>
        <v/>
      </c>
      <c r="E22" s="33" t="str">
        <f aca="false">IF(OR($A22="",B22=0),"",C22/B22)</f>
        <v/>
      </c>
      <c r="F22" s="32" t="str">
        <f aca="false">IF($A22="","",IF(B22=0,IF(C22=0,"","No target set"),IF(C22&gt;=B22,"On target","Below target")))</f>
        <v/>
      </c>
    </row>
    <row r="23" customFormat="false" ht="15" hidden="false" customHeight="false" outlineLevel="0" collapsed="false">
      <c r="A23" s="32" t="str">
        <f aca="false">IF(Settings!$A$11="","",Settings!$A$11)</f>
        <v/>
      </c>
      <c r="B23" s="27" t="str">
        <f aca="false">IF($A23="","",N(Settings!$C$11))</f>
        <v/>
      </c>
      <c r="C23" s="28" t="str">
        <f aca="false">IF($A23="","",SUMIFS(Transactions!$C$7:$C$1506,Transactions!$D$7:$D$1506,$A23,Transactions!$A$7:$A$1506,"&gt;="&amp;$B$6,Transactions!$A$7:$A$1506,"&lt;"&amp;$B$7))</f>
        <v/>
      </c>
      <c r="D23" s="27" t="str">
        <f aca="false">IF($A23="","",B23-C23)</f>
        <v/>
      </c>
      <c r="E23" s="33" t="str">
        <f aca="false">IF(OR($A23="",B23=0),"",C23/B23)</f>
        <v/>
      </c>
      <c r="F23" s="32" t="str">
        <f aca="false">IF($A23="","",IF(B23=0,IF(C23=0,"","No target set"),IF(C23&gt;=B23,"On target","Below target")))</f>
        <v/>
      </c>
    </row>
    <row r="24" customFormat="false" ht="15" hidden="false" customHeight="false" outlineLevel="0" collapsed="false">
      <c r="A24" s="32" t="str">
        <f aca="false">IF(Settings!$A$12="","",Settings!$A$12)</f>
        <v/>
      </c>
      <c r="B24" s="27" t="str">
        <f aca="false">IF($A24="","",N(Settings!$C$12))</f>
        <v/>
      </c>
      <c r="C24" s="28" t="str">
        <f aca="false">IF($A24="","",SUMIFS(Transactions!$C$7:$C$1506,Transactions!$D$7:$D$1506,$A24,Transactions!$A$7:$A$1506,"&gt;="&amp;$B$6,Transactions!$A$7:$A$1506,"&lt;"&amp;$B$7))</f>
        <v/>
      </c>
      <c r="D24" s="27" t="str">
        <f aca="false">IF($A24="","",B24-C24)</f>
        <v/>
      </c>
      <c r="E24" s="33" t="str">
        <f aca="false">IF(OR($A24="",B24=0),"",C24/B24)</f>
        <v/>
      </c>
      <c r="F24" s="32" t="str">
        <f aca="false">IF($A24="","",IF(B24=0,IF(C24=0,"","No target set"),IF(C24&gt;=B24,"On target","Below target")))</f>
        <v/>
      </c>
    </row>
    <row r="25" customFormat="false" ht="15" hidden="false" customHeight="false" outlineLevel="0" collapsed="false">
      <c r="A25" s="32" t="str">
        <f aca="false">IF(Settings!$A$13="","",Settings!$A$13)</f>
        <v/>
      </c>
      <c r="B25" s="27" t="str">
        <f aca="false">IF($A25="","",N(Settings!$C$13))</f>
        <v/>
      </c>
      <c r="C25" s="28" t="str">
        <f aca="false">IF($A25="","",SUMIFS(Transactions!$C$7:$C$1506,Transactions!$D$7:$D$1506,$A25,Transactions!$A$7:$A$1506,"&gt;="&amp;$B$6,Transactions!$A$7:$A$1506,"&lt;"&amp;$B$7))</f>
        <v/>
      </c>
      <c r="D25" s="27" t="str">
        <f aca="false">IF($A25="","",B25-C25)</f>
        <v/>
      </c>
      <c r="E25" s="33" t="str">
        <f aca="false">IF(OR($A25="",B25=0),"",C25/B25)</f>
        <v/>
      </c>
      <c r="F25" s="32" t="str">
        <f aca="false">IF($A25="","",IF(B25=0,IF(C25=0,"","No target set"),IF(C25&gt;=B25,"On target","Below target")))</f>
        <v/>
      </c>
    </row>
    <row r="26" customFormat="false" ht="15" hidden="false" customHeight="false" outlineLevel="0" collapsed="false">
      <c r="A26" s="31" t="s">
        <v>177</v>
      </c>
      <c r="B26" s="31"/>
      <c r="C26" s="31"/>
      <c r="D26" s="31"/>
      <c r="E26" s="31"/>
      <c r="F26" s="31"/>
    </row>
    <row r="27" customFormat="false" ht="15" hidden="false" customHeight="false" outlineLevel="0" collapsed="false">
      <c r="A27" s="32" t="str">
        <f aca="false">IF(Settings!$A$14="","",Settings!$A$14)</f>
        <v>Uncategorised</v>
      </c>
      <c r="B27" s="27" t="n">
        <f aca="false">IF($A27="","",N(Settings!$C$14))</f>
        <v>0</v>
      </c>
      <c r="C27" s="28" t="n">
        <f aca="false">IF($A27="","",-SUMIFS(Transactions!$C$7:$C$1506,Transactions!$D$7:$D$1506,$A27,Transactions!$A$7:$A$1506,"&gt;="&amp;$B$6,Transactions!$A$7:$A$1506,"&lt;"&amp;$B$7))</f>
        <v>-0</v>
      </c>
      <c r="D27" s="27" t="n">
        <f aca="false">IF($A27="","",B27-C27)</f>
        <v>0</v>
      </c>
      <c r="E27" s="33" t="str">
        <f aca="false">IF(OR($A27="",B27=0),"",C27/B27)</f>
        <v/>
      </c>
      <c r="F27" s="32" t="str">
        <f aca="false">IF($A27="","",IF(B27=0,IF(C27=0,"","No budget set"),IF(C27&gt;B27,"Over budget","On track")))</f>
        <v/>
      </c>
    </row>
    <row r="28" customFormat="false" ht="15" hidden="false" customHeight="false" outlineLevel="0" collapsed="false">
      <c r="A28" s="32" t="str">
        <f aca="false">IF(Settings!$A$15="","",Settings!$A$15)</f>
        <v>Housing</v>
      </c>
      <c r="B28" s="27" t="n">
        <f aca="false">IF($A28="","",N(Settings!$C$15))</f>
        <v>1500</v>
      </c>
      <c r="C28" s="28" t="n">
        <f aca="false">IF($A28="","",-SUMIFS(Transactions!$C$7:$C$1506,Transactions!$D$7:$D$1506,$A28,Transactions!$A$7:$A$1506,"&gt;="&amp;$B$6,Transactions!$A$7:$A$1506,"&lt;"&amp;$B$7))</f>
        <v>1500</v>
      </c>
      <c r="D28" s="27" t="n">
        <f aca="false">IF($A28="","",B28-C28)</f>
        <v>0</v>
      </c>
      <c r="E28" s="33" t="n">
        <f aca="false">IF(OR($A28="",B28=0),"",C28/B28)</f>
        <v>1</v>
      </c>
      <c r="F28" s="32" t="str">
        <f aca="false">IF($A28="","",IF(B28=0,IF(C28=0,"","No budget set"),IF(C28&gt;B28,"Over budget","On track")))</f>
        <v>On track</v>
      </c>
    </row>
    <row r="29" customFormat="false" ht="15" hidden="false" customHeight="false" outlineLevel="0" collapsed="false">
      <c r="A29" s="32" t="str">
        <f aca="false">IF(Settings!$A$16="","",Settings!$A$16)</f>
        <v>Utilities</v>
      </c>
      <c r="B29" s="27" t="n">
        <f aca="false">IF($A29="","",N(Settings!$C$16))</f>
        <v>260</v>
      </c>
      <c r="C29" s="28" t="n">
        <f aca="false">IF($A29="","",-SUMIFS(Transactions!$C$7:$C$1506,Transactions!$D$7:$D$1506,$A29,Transactions!$A$7:$A$1506,"&gt;="&amp;$B$6,Transactions!$A$7:$A$1506,"&lt;"&amp;$B$7))</f>
        <v>197</v>
      </c>
      <c r="D29" s="27" t="n">
        <f aca="false">IF($A29="","",B29-C29)</f>
        <v>63</v>
      </c>
      <c r="E29" s="33" t="n">
        <f aca="false">IF(OR($A29="",B29=0),"",C29/B29)</f>
        <v>0.757692307692308</v>
      </c>
      <c r="F29" s="32" t="str">
        <f aca="false">IF($A29="","",IF(B29=0,IF(C29=0,"","No budget set"),IF(C29&gt;B29,"Over budget","On track")))</f>
        <v>On track</v>
      </c>
    </row>
    <row r="30" customFormat="false" ht="15" hidden="false" customHeight="false" outlineLevel="0" collapsed="false">
      <c r="A30" s="32" t="str">
        <f aca="false">IF(Settings!$A$17="","",Settings!$A$17)</f>
        <v>Groceries</v>
      </c>
      <c r="B30" s="27" t="n">
        <f aca="false">IF($A30="","",N(Settings!$C$17))</f>
        <v>650</v>
      </c>
      <c r="C30" s="28" t="n">
        <f aca="false">IF($A30="","",-SUMIFS(Transactions!$C$7:$C$1506,Transactions!$D$7:$D$1506,$A30,Transactions!$A$7:$A$1506,"&gt;="&amp;$B$6,Transactions!$A$7:$A$1506,"&lt;"&amp;$B$7))</f>
        <v>357.45</v>
      </c>
      <c r="D30" s="27" t="n">
        <f aca="false">IF($A30="","",B30-C30)</f>
        <v>292.55</v>
      </c>
      <c r="E30" s="33" t="n">
        <f aca="false">IF(OR($A30="",B30=0),"",C30/B30)</f>
        <v>0.549923076923077</v>
      </c>
      <c r="F30" s="32" t="str">
        <f aca="false">IF($A30="","",IF(B30=0,IF(C30=0,"","No budget set"),IF(C30&gt;B30,"Over budget","On track")))</f>
        <v>On track</v>
      </c>
    </row>
    <row r="31" customFormat="false" ht="15" hidden="false" customHeight="false" outlineLevel="0" collapsed="false">
      <c r="A31" s="32" t="str">
        <f aca="false">IF(Settings!$A$18="","",Settings!$A$18)</f>
        <v>Transport</v>
      </c>
      <c r="B31" s="27" t="n">
        <f aca="false">IF($A31="","",N(Settings!$C$18))</f>
        <v>280</v>
      </c>
      <c r="C31" s="28" t="n">
        <f aca="false">IF($A31="","",-SUMIFS(Transactions!$C$7:$C$1506,Transactions!$D$7:$D$1506,$A31,Transactions!$A$7:$A$1506,"&gt;="&amp;$B$6,Transactions!$A$7:$A$1506,"&lt;"&amp;$B$7))</f>
        <v>68.4</v>
      </c>
      <c r="D31" s="27" t="n">
        <f aca="false">IF($A31="","",B31-C31)</f>
        <v>211.6</v>
      </c>
      <c r="E31" s="33" t="n">
        <f aca="false">IF(OR($A31="",B31=0),"",C31/B31)</f>
        <v>0.244285714285714</v>
      </c>
      <c r="F31" s="32" t="str">
        <f aca="false">IF($A31="","",IF(B31=0,IF(C31=0,"","No budget set"),IF(C31&gt;B31,"Over budget","On track")))</f>
        <v>On track</v>
      </c>
    </row>
    <row r="32" customFormat="false" ht="15" hidden="false" customHeight="false" outlineLevel="0" collapsed="false">
      <c r="A32" s="32" t="str">
        <f aca="false">IF(Settings!$A$19="","",Settings!$A$19)</f>
        <v>Insurance</v>
      </c>
      <c r="B32" s="27" t="n">
        <f aca="false">IF($A32="","",N(Settings!$C$19))</f>
        <v>150</v>
      </c>
      <c r="C32" s="28" t="n">
        <f aca="false">IF($A32="","",-SUMIFS(Transactions!$C$7:$C$1506,Transactions!$D$7:$D$1506,$A32,Transactions!$A$7:$A$1506,"&gt;="&amp;$B$6,Transactions!$A$7:$A$1506,"&lt;"&amp;$B$7))</f>
        <v>150</v>
      </c>
      <c r="D32" s="27" t="n">
        <f aca="false">IF($A32="","",B32-C32)</f>
        <v>0</v>
      </c>
      <c r="E32" s="33" t="n">
        <f aca="false">IF(OR($A32="",B32=0),"",C32/B32)</f>
        <v>1</v>
      </c>
      <c r="F32" s="32" t="str">
        <f aca="false">IF($A32="","",IF(B32=0,IF(C32=0,"","No budget set"),IF(C32&gt;B32,"Over budget","On track")))</f>
        <v>On track</v>
      </c>
    </row>
    <row r="33" customFormat="false" ht="15" hidden="false" customHeight="false" outlineLevel="0" collapsed="false">
      <c r="A33" s="32" t="str">
        <f aca="false">IF(Settings!$A$20="","",Settings!$A$20)</f>
        <v>Health</v>
      </c>
      <c r="B33" s="27" t="n">
        <f aca="false">IF($A33="","",N(Settings!$C$20))</f>
        <v>90</v>
      </c>
      <c r="C33" s="28" t="n">
        <f aca="false">IF($A33="","",-SUMIFS(Transactions!$C$7:$C$1506,Transactions!$D$7:$D$1506,$A33,Transactions!$A$7:$A$1506,"&gt;="&amp;$B$6,Transactions!$A$7:$A$1506,"&lt;"&amp;$B$7))</f>
        <v>61.5</v>
      </c>
      <c r="D33" s="27" t="n">
        <f aca="false">IF($A33="","",B33-C33)</f>
        <v>28.5</v>
      </c>
      <c r="E33" s="33" t="n">
        <f aca="false">IF(OR($A33="",B33=0),"",C33/B33)</f>
        <v>0.683333333333333</v>
      </c>
      <c r="F33" s="32" t="str">
        <f aca="false">IF($A33="","",IF(B33=0,IF(C33=0,"","No budget set"),IF(C33&gt;B33,"Over budget","On track")))</f>
        <v>On track</v>
      </c>
    </row>
    <row r="34" customFormat="false" ht="15" hidden="false" customHeight="false" outlineLevel="0" collapsed="false">
      <c r="A34" s="32" t="str">
        <f aca="false">IF(Settings!$A$21="","",Settings!$A$21)</f>
        <v>Eating out</v>
      </c>
      <c r="B34" s="27" t="n">
        <f aca="false">IF($A34="","",N(Settings!$C$21))</f>
        <v>200</v>
      </c>
      <c r="C34" s="28" t="n">
        <f aca="false">IF($A34="","",-SUMIFS(Transactions!$C$7:$C$1506,Transactions!$D$7:$D$1506,$A34,Transactions!$A$7:$A$1506,"&gt;="&amp;$B$6,Transactions!$A$7:$A$1506,"&lt;"&amp;$B$7))</f>
        <v>51</v>
      </c>
      <c r="D34" s="27" t="n">
        <f aca="false">IF($A34="","",B34-C34)</f>
        <v>149</v>
      </c>
      <c r="E34" s="33" t="n">
        <f aca="false">IF(OR($A34="",B34=0),"",C34/B34)</f>
        <v>0.255</v>
      </c>
      <c r="F34" s="32" t="str">
        <f aca="false">IF($A34="","",IF(B34=0,IF(C34=0,"","No budget set"),IF(C34&gt;B34,"Over budget","On track")))</f>
        <v>On track</v>
      </c>
    </row>
    <row r="35" customFormat="false" ht="15" hidden="false" customHeight="false" outlineLevel="0" collapsed="false">
      <c r="A35" s="32" t="str">
        <f aca="false">IF(Settings!$A$22="","",Settings!$A$22)</f>
        <v>Entertainment</v>
      </c>
      <c r="B35" s="27" t="n">
        <f aca="false">IF($A35="","",N(Settings!$C$22))</f>
        <v>120</v>
      </c>
      <c r="C35" s="28" t="n">
        <f aca="false">IF($A35="","",-SUMIFS(Transactions!$C$7:$C$1506,Transactions!$D$7:$D$1506,$A35,Transactions!$A$7:$A$1506,"&gt;="&amp;$B$6,Transactions!$A$7:$A$1506,"&lt;"&amp;$B$7))</f>
        <v>32</v>
      </c>
      <c r="D35" s="27" t="n">
        <f aca="false">IF($A35="","",B35-C35)</f>
        <v>88</v>
      </c>
      <c r="E35" s="33" t="n">
        <f aca="false">IF(OR($A35="",B35=0),"",C35/B35)</f>
        <v>0.266666666666667</v>
      </c>
      <c r="F35" s="32" t="str">
        <f aca="false">IF($A35="","",IF(B35=0,IF(C35=0,"","No budget set"),IF(C35&gt;B35,"Over budget","On track")))</f>
        <v>On track</v>
      </c>
    </row>
    <row r="36" customFormat="false" ht="15" hidden="false" customHeight="false" outlineLevel="0" collapsed="false">
      <c r="A36" s="32" t="str">
        <f aca="false">IF(Settings!$A$23="","",Settings!$A$23)</f>
        <v>Shopping</v>
      </c>
      <c r="B36" s="27" t="n">
        <f aca="false">IF($A36="","",N(Settings!$C$23))</f>
        <v>200</v>
      </c>
      <c r="C36" s="28" t="n">
        <f aca="false">IF($A36="","",-SUMIFS(Transactions!$C$7:$C$1506,Transactions!$D$7:$D$1506,$A36,Transactions!$A$7:$A$1506,"&gt;="&amp;$B$6,Transactions!$A$7:$A$1506,"&lt;"&amp;$B$7))</f>
        <v>-0</v>
      </c>
      <c r="D36" s="27" t="n">
        <f aca="false">IF($A36="","",B36-C36)</f>
        <v>200</v>
      </c>
      <c r="E36" s="33" t="n">
        <f aca="false">IF(OR($A36="",B36=0),"",C36/B36)</f>
        <v>-0</v>
      </c>
      <c r="F36" s="32" t="str">
        <f aca="false">IF($A36="","",IF(B36=0,IF(C36=0,"","No budget set"),IF(C36&gt;B36,"Over budget","On track")))</f>
        <v>On track</v>
      </c>
    </row>
    <row r="37" customFormat="false" ht="15" hidden="false" customHeight="false" outlineLevel="0" collapsed="false">
      <c r="A37" s="32" t="str">
        <f aca="false">IF(Settings!$A$24="","",Settings!$A$24)</f>
        <v>Subscriptions</v>
      </c>
      <c r="B37" s="27" t="n">
        <f aca="false">IF($A37="","",N(Settings!$C$24))</f>
        <v>60</v>
      </c>
      <c r="C37" s="28" t="n">
        <f aca="false">IF($A37="","",-SUMIFS(Transactions!$C$7:$C$1506,Transactions!$D$7:$D$1506,$A37,Transactions!$A$7:$A$1506,"&gt;="&amp;$B$6,Transactions!$A$7:$A$1506,"&lt;"&amp;$B$7))</f>
        <v>15.99</v>
      </c>
      <c r="D37" s="27" t="n">
        <f aca="false">IF($A37="","",B37-C37)</f>
        <v>44.01</v>
      </c>
      <c r="E37" s="33" t="n">
        <f aca="false">IF(OR($A37="",B37=0),"",C37/B37)</f>
        <v>0.2665</v>
      </c>
      <c r="F37" s="32" t="str">
        <f aca="false">IF($A37="","",IF(B37=0,IF(C37=0,"","No budget set"),IF(C37&gt;B37,"Over budget","On track")))</f>
        <v>On track</v>
      </c>
    </row>
    <row r="38" customFormat="false" ht="15" hidden="false" customHeight="false" outlineLevel="0" collapsed="false">
      <c r="A38" s="32" t="str">
        <f aca="false">IF(Settings!$A$25="","",Settings!$A$25)</f>
        <v>Gifts and giving</v>
      </c>
      <c r="B38" s="27" t="n">
        <f aca="false">IF($A38="","",N(Settings!$C$25))</f>
        <v>80</v>
      </c>
      <c r="C38" s="28" t="n">
        <f aca="false">IF($A38="","",-SUMIFS(Transactions!$C$7:$C$1506,Transactions!$D$7:$D$1506,$A38,Transactions!$A$7:$A$1506,"&gt;="&amp;$B$6,Transactions!$A$7:$A$1506,"&lt;"&amp;$B$7))</f>
        <v>34</v>
      </c>
      <c r="D38" s="27" t="n">
        <f aca="false">IF($A38="","",B38-C38)</f>
        <v>46</v>
      </c>
      <c r="E38" s="33" t="n">
        <f aca="false">IF(OR($A38="",B38=0),"",C38/B38)</f>
        <v>0.425</v>
      </c>
      <c r="F38" s="32" t="str">
        <f aca="false">IF($A38="","",IF(B38=0,IF(C38=0,"","No budget set"),IF(C38&gt;B38,"Over budget","On track")))</f>
        <v>On track</v>
      </c>
    </row>
    <row r="39" customFormat="false" ht="15" hidden="false" customHeight="false" outlineLevel="0" collapsed="false">
      <c r="A39" s="32" t="str">
        <f aca="false">IF(Settings!$A$26="","",Settings!$A$26)</f>
        <v>Debt payments</v>
      </c>
      <c r="B39" s="27" t="n">
        <f aca="false">IF($A39="","",N(Settings!$C$26))</f>
        <v>200</v>
      </c>
      <c r="C39" s="28" t="n">
        <f aca="false">IF($A39="","",-SUMIFS(Transactions!$C$7:$C$1506,Transactions!$D$7:$D$1506,$A39,Transactions!$A$7:$A$1506,"&gt;="&amp;$B$6,Transactions!$A$7:$A$1506,"&lt;"&amp;$B$7))</f>
        <v>-0</v>
      </c>
      <c r="D39" s="27" t="n">
        <f aca="false">IF($A39="","",B39-C39)</f>
        <v>200</v>
      </c>
      <c r="E39" s="33" t="n">
        <f aca="false">IF(OR($A39="",B39=0),"",C39/B39)</f>
        <v>-0</v>
      </c>
      <c r="F39" s="32" t="str">
        <f aca="false">IF($A39="","",IF(B39=0,IF(C39=0,"","No budget set"),IF(C39&gt;B39,"Over budget","On track")))</f>
        <v>On track</v>
      </c>
    </row>
    <row r="40" customFormat="false" ht="15" hidden="false" customHeight="false" outlineLevel="0" collapsed="false">
      <c r="A40" s="32" t="str">
        <f aca="false">IF(Settings!$A$27="","",Settings!$A$27)</f>
        <v>Other</v>
      </c>
      <c r="B40" s="27" t="n">
        <f aca="false">IF($A40="","",N(Settings!$C$27))</f>
        <v>100</v>
      </c>
      <c r="C40" s="28" t="n">
        <f aca="false">IF($A40="","",-SUMIFS(Transactions!$C$7:$C$1506,Transactions!$D$7:$D$1506,$A40,Transactions!$A$7:$A$1506,"&gt;="&amp;$B$6,Transactions!$A$7:$A$1506,"&lt;"&amp;$B$7))</f>
        <v>-0</v>
      </c>
      <c r="D40" s="27" t="n">
        <f aca="false">IF($A40="","",B40-C40)</f>
        <v>100</v>
      </c>
      <c r="E40" s="33" t="n">
        <f aca="false">IF(OR($A40="",B40=0),"",C40/B40)</f>
        <v>-0</v>
      </c>
      <c r="F40" s="32" t="str">
        <f aca="false">IF($A40="","",IF(B40=0,IF(C40=0,"","No budget set"),IF(C40&gt;B40,"Over budget","On track")))</f>
        <v>On track</v>
      </c>
    </row>
    <row r="41" customFormat="false" ht="15" hidden="false" customHeight="false" outlineLevel="0" collapsed="false">
      <c r="A41" s="32" t="str">
        <f aca="false">IF(Settings!$A$28="","",Settings!$A$28)</f>
        <v/>
      </c>
      <c r="B41" s="27" t="str">
        <f aca="false">IF($A41="","",N(Settings!$C$28))</f>
        <v/>
      </c>
      <c r="C41" s="28" t="str">
        <f aca="false">IF($A41="","",-SUMIFS(Transactions!$C$7:$C$1506,Transactions!$D$7:$D$1506,$A41,Transactions!$A$7:$A$1506,"&gt;="&amp;$B$6,Transactions!$A$7:$A$1506,"&lt;"&amp;$B$7))</f>
        <v/>
      </c>
      <c r="D41" s="27" t="str">
        <f aca="false">IF($A41="","",B41-C41)</f>
        <v/>
      </c>
      <c r="E41" s="33" t="str">
        <f aca="false">IF(OR($A41="",B41=0),"",C41/B41)</f>
        <v/>
      </c>
      <c r="F41" s="32" t="str">
        <f aca="false">IF($A41="","",IF(B41=0,IF(C41=0,"","No budget set"),IF(C41&gt;B41,"Over budget","On track")))</f>
        <v/>
      </c>
    </row>
    <row r="42" customFormat="false" ht="15" hidden="false" customHeight="false" outlineLevel="0" collapsed="false">
      <c r="A42" s="32" t="str">
        <f aca="false">IF(Settings!$A$29="","",Settings!$A$29)</f>
        <v/>
      </c>
      <c r="B42" s="27" t="str">
        <f aca="false">IF($A42="","",N(Settings!$C$29))</f>
        <v/>
      </c>
      <c r="C42" s="28" t="str">
        <f aca="false">IF($A42="","",-SUMIFS(Transactions!$C$7:$C$1506,Transactions!$D$7:$D$1506,$A42,Transactions!$A$7:$A$1506,"&gt;="&amp;$B$6,Transactions!$A$7:$A$1506,"&lt;"&amp;$B$7))</f>
        <v/>
      </c>
      <c r="D42" s="27" t="str">
        <f aca="false">IF($A42="","",B42-C42)</f>
        <v/>
      </c>
      <c r="E42" s="33" t="str">
        <f aca="false">IF(OR($A42="",B42=0),"",C42/B42)</f>
        <v/>
      </c>
      <c r="F42" s="32" t="str">
        <f aca="false">IF($A42="","",IF(B42=0,IF(C42=0,"","No budget set"),IF(C42&gt;B42,"Over budget","On track")))</f>
        <v/>
      </c>
    </row>
    <row r="43" customFormat="false" ht="15" hidden="false" customHeight="false" outlineLevel="0" collapsed="false">
      <c r="A43" s="32" t="str">
        <f aca="false">IF(Settings!$A$30="","",Settings!$A$30)</f>
        <v/>
      </c>
      <c r="B43" s="27" t="str">
        <f aca="false">IF($A43="","",N(Settings!$C$30))</f>
        <v/>
      </c>
      <c r="C43" s="28" t="str">
        <f aca="false">IF($A43="","",-SUMIFS(Transactions!$C$7:$C$1506,Transactions!$D$7:$D$1506,$A43,Transactions!$A$7:$A$1506,"&gt;="&amp;$B$6,Transactions!$A$7:$A$1506,"&lt;"&amp;$B$7))</f>
        <v/>
      </c>
      <c r="D43" s="27" t="str">
        <f aca="false">IF($A43="","",B43-C43)</f>
        <v/>
      </c>
      <c r="E43" s="33" t="str">
        <f aca="false">IF(OR($A43="",B43=0),"",C43/B43)</f>
        <v/>
      </c>
      <c r="F43" s="32" t="str">
        <f aca="false">IF($A43="","",IF(B43=0,IF(C43=0,"","No budget set"),IF(C43&gt;B43,"Over budget","On track")))</f>
        <v/>
      </c>
    </row>
    <row r="44" customFormat="false" ht="15" hidden="false" customHeight="false" outlineLevel="0" collapsed="false">
      <c r="A44" s="32" t="str">
        <f aca="false">IF(Settings!$A$31="","",Settings!$A$31)</f>
        <v/>
      </c>
      <c r="B44" s="27" t="str">
        <f aca="false">IF($A44="","",N(Settings!$C$31))</f>
        <v/>
      </c>
      <c r="C44" s="28" t="str">
        <f aca="false">IF($A44="","",-SUMIFS(Transactions!$C$7:$C$1506,Transactions!$D$7:$D$1506,$A44,Transactions!$A$7:$A$1506,"&gt;="&amp;$B$6,Transactions!$A$7:$A$1506,"&lt;"&amp;$B$7))</f>
        <v/>
      </c>
      <c r="D44" s="27" t="str">
        <f aca="false">IF($A44="","",B44-C44)</f>
        <v/>
      </c>
      <c r="E44" s="33" t="str">
        <f aca="false">IF(OR($A44="",B44=0),"",C44/B44)</f>
        <v/>
      </c>
      <c r="F44" s="32" t="str">
        <f aca="false">IF($A44="","",IF(B44=0,IF(C44=0,"","No budget set"),IF(C44&gt;B44,"Over budget","On track")))</f>
        <v/>
      </c>
    </row>
    <row r="45" customFormat="false" ht="15" hidden="false" customHeight="false" outlineLevel="0" collapsed="false">
      <c r="A45" s="31" t="s">
        <v>178</v>
      </c>
      <c r="B45" s="31"/>
      <c r="C45" s="31"/>
      <c r="D45" s="31"/>
      <c r="E45" s="31"/>
      <c r="F45" s="31"/>
    </row>
    <row r="46" customFormat="false" ht="15" hidden="false" customHeight="false" outlineLevel="0" collapsed="false">
      <c r="A46" s="32" t="str">
        <f aca="false">IF(Settings!$A$32="","",Settings!$A$32)</f>
        <v>Savings transfer</v>
      </c>
      <c r="B46" s="27" t="n">
        <f aca="false">IF($A46="","",N(Settings!$C$32))</f>
        <v>500</v>
      </c>
      <c r="C46" s="28" t="n">
        <f aca="false">IF($A46="","",-SUMIFS(Transactions!$C$7:$C$1506,Transactions!$D$7:$D$1506,$A46,Transactions!$A$7:$A$1506,"&gt;="&amp;$B$6,Transactions!$A$7:$A$1506,"&lt;"&amp;$B$7))</f>
        <v>500</v>
      </c>
      <c r="D46" s="27" t="n">
        <f aca="false">IF($A46="","",B46-C46)</f>
        <v>0</v>
      </c>
      <c r="E46" s="33" t="n">
        <f aca="false">IF(OR($A46="",B46=0),"",C46/B46)</f>
        <v>1</v>
      </c>
      <c r="F46" s="32" t="str">
        <f aca="false">IF($A46="","",IF(B46=0,IF(C46=0,"","No target set"),IF(C46&gt;=B46,"On target","Below target")))</f>
        <v>On target</v>
      </c>
    </row>
    <row r="47" customFormat="false" ht="15" hidden="false" customHeight="false" outlineLevel="0" collapsed="false">
      <c r="A47" s="32" t="str">
        <f aca="false">IF(Settings!$A$33="","",Settings!$A$33)</f>
        <v/>
      </c>
      <c r="B47" s="27" t="str">
        <f aca="false">IF($A47="","",N(Settings!$C$33))</f>
        <v/>
      </c>
      <c r="C47" s="28" t="str">
        <f aca="false">IF($A47="","",-SUMIFS(Transactions!$C$7:$C$1506,Transactions!$D$7:$D$1506,$A47,Transactions!$A$7:$A$1506,"&gt;="&amp;$B$6,Transactions!$A$7:$A$1506,"&lt;"&amp;$B$7))</f>
        <v/>
      </c>
      <c r="D47" s="27" t="str">
        <f aca="false">IF($A47="","",B47-C47)</f>
        <v/>
      </c>
      <c r="E47" s="33" t="str">
        <f aca="false">IF(OR($A47="",B47=0),"",C47/B47)</f>
        <v/>
      </c>
      <c r="F47" s="32" t="str">
        <f aca="false">IF($A47="","",IF(B47=0,IF(C47=0,"","No target set"),IF(C47&gt;=B47,"On target","Below target")))</f>
        <v/>
      </c>
    </row>
    <row r="48" customFormat="false" ht="15" hidden="false" customHeight="false" outlineLevel="0" collapsed="false">
      <c r="A48" s="32" t="str">
        <f aca="false">IF(Settings!$A$34="","",Settings!$A$34)</f>
        <v/>
      </c>
      <c r="B48" s="27" t="str">
        <f aca="false">IF($A48="","",N(Settings!$C$34))</f>
        <v/>
      </c>
      <c r="C48" s="28" t="str">
        <f aca="false">IF($A48="","",-SUMIFS(Transactions!$C$7:$C$1506,Transactions!$D$7:$D$1506,$A48,Transactions!$A$7:$A$1506,"&gt;="&amp;$B$6,Transactions!$A$7:$A$1506,"&lt;"&amp;$B$7))</f>
        <v/>
      </c>
      <c r="D48" s="27" t="str">
        <f aca="false">IF($A48="","",B48-C48)</f>
        <v/>
      </c>
      <c r="E48" s="33" t="str">
        <f aca="false">IF(OR($A48="",B48=0),"",C48/B48)</f>
        <v/>
      </c>
      <c r="F48" s="32" t="str">
        <f aca="false">IF($A48="","",IF(B48=0,IF(C48=0,"","No target set"),IF(C48&gt;=B48,"On target","Below target")))</f>
        <v/>
      </c>
    </row>
  </sheetData>
  <conditionalFormatting sqref="F27:F44">
    <cfRule type="expression" priority="2" aboveAverage="0" equalAverage="0" bottom="0" percent="0" rank="0" text="" dxfId="0">
      <formula>$F27="Over budget"</formula>
    </cfRule>
    <cfRule type="expression" priority="3" aboveAverage="0" equalAverage="0" bottom="0" percent="0" rank="0" text="" dxfId="1">
      <formula>$F27="On track"</formula>
    </cfRule>
  </conditionalFormatting>
  <dataValidations count="1">
    <dataValidation allowBlank="false" error="Please pick from the list." errorStyle="stop" operator="between" showDropDown="false" showErrorMessage="false" showInputMessage="false" sqref="B4" type="list">
      <formula1>Settings!$H$6:$H$17</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13" min="2" style="0" width="9"/>
    <col collapsed="false" customWidth="true" hidden="false" outlineLevel="0" max="14" min="14" style="0" width="11"/>
    <col collapsed="false" customWidth="true" hidden="false" outlineLevel="0" max="15" min="15" style="0" width="16"/>
  </cols>
  <sheetData>
    <row r="1" customFormat="false" ht="19.7" hidden="false" customHeight="false" outlineLevel="0" collapsed="false">
      <c r="A1" s="13" t="s">
        <v>23</v>
      </c>
    </row>
    <row r="2" customFormat="false" ht="15" hidden="false" customHeight="false" outlineLevel="0" collapsed="false">
      <c r="A2" s="2" t="s">
        <v>179</v>
      </c>
    </row>
    <row r="3" customFormat="false" ht="15" hidden="false" customHeight="false" outlineLevel="0" collapsed="false">
      <c r="A3" s="23" t="s">
        <v>164</v>
      </c>
      <c r="B3" s="24" t="n">
        <f aca="false">'Start Here'!$B$13</f>
        <v>2027</v>
      </c>
    </row>
    <row r="4" customFormat="false" ht="15" hidden="false" customHeight="false" outlineLevel="0" collapsed="false">
      <c r="A4" s="25" t="s">
        <v>180</v>
      </c>
      <c r="B4" s="34" t="n">
        <v>1</v>
      </c>
      <c r="C4" s="34" t="n">
        <v>2</v>
      </c>
      <c r="D4" s="34" t="n">
        <v>3</v>
      </c>
      <c r="E4" s="34" t="n">
        <v>4</v>
      </c>
      <c r="F4" s="34" t="n">
        <v>5</v>
      </c>
      <c r="G4" s="34" t="n">
        <v>6</v>
      </c>
      <c r="H4" s="34" t="n">
        <v>7</v>
      </c>
      <c r="I4" s="34" t="n">
        <v>8</v>
      </c>
      <c r="J4" s="34" t="n">
        <v>9</v>
      </c>
      <c r="K4" s="34" t="n">
        <v>10</v>
      </c>
      <c r="L4" s="34" t="n">
        <v>11</v>
      </c>
      <c r="M4" s="34" t="n">
        <v>12</v>
      </c>
    </row>
    <row r="5" customFormat="false" ht="21.75" hidden="false" customHeight="true" outlineLevel="0" collapsed="false">
      <c r="A5" s="14"/>
      <c r="B5" s="14" t="s">
        <v>181</v>
      </c>
      <c r="C5" s="14" t="s">
        <v>182</v>
      </c>
      <c r="D5" s="14" t="s">
        <v>183</v>
      </c>
      <c r="E5" s="14" t="s">
        <v>184</v>
      </c>
      <c r="F5" s="14" t="s">
        <v>52</v>
      </c>
      <c r="G5" s="14" t="s">
        <v>185</v>
      </c>
      <c r="H5" s="14" t="s">
        <v>186</v>
      </c>
      <c r="I5" s="14" t="s">
        <v>187</v>
      </c>
      <c r="J5" s="14" t="s">
        <v>188</v>
      </c>
      <c r="K5" s="14" t="s">
        <v>189</v>
      </c>
      <c r="L5" s="14" t="s">
        <v>190</v>
      </c>
      <c r="M5" s="14" t="s">
        <v>191</v>
      </c>
      <c r="N5" s="14" t="s">
        <v>192</v>
      </c>
    </row>
    <row r="6" customFormat="false" ht="15" hidden="false" customHeight="false" outlineLevel="0" collapsed="false">
      <c r="A6" s="5" t="s">
        <v>41</v>
      </c>
      <c r="B6" s="35" t="n">
        <f aca="false">SUMIFS(Transactions!$C$7:$C$1506,Transactions!$F$7:$F$1506,"Income",Transactions!$A$7:$A$1506,"&gt;="&amp;DATE($B$3,B$4,1),Transactions!$A$7:$A$1506,"&lt;"&amp;DATE($B$3,B$4+1,1))</f>
        <v>4202.14</v>
      </c>
      <c r="C6" s="35" t="n">
        <f aca="false">SUMIFS(Transactions!$C$7:$C$1506,Transactions!$F$7:$F$1506,"Income",Transactions!$A$7:$A$1506,"&gt;="&amp;DATE($B$3,C$4,1),Transactions!$A$7:$A$1506,"&lt;"&amp;DATE($B$3,C$4+1,1))</f>
        <v>4200</v>
      </c>
      <c r="D6" s="35" t="n">
        <f aca="false">SUMIFS(Transactions!$C$7:$C$1506,Transactions!$F$7:$F$1506,"Income",Transactions!$A$7:$A$1506,"&gt;="&amp;DATE($B$3,D$4,1),Transactions!$A$7:$A$1506,"&lt;"&amp;DATE($B$3,D$4+1,1))</f>
        <v>4236</v>
      </c>
      <c r="E6" s="35" t="n">
        <f aca="false">SUMIFS(Transactions!$C$7:$C$1506,Transactions!$F$7:$F$1506,"Income",Transactions!$A$7:$A$1506,"&gt;="&amp;DATE($B$3,E$4,1),Transactions!$A$7:$A$1506,"&lt;"&amp;DATE($B$3,E$4+1,1))</f>
        <v>0</v>
      </c>
      <c r="F6" s="35" t="n">
        <f aca="false">SUMIFS(Transactions!$C$7:$C$1506,Transactions!$F$7:$F$1506,"Income",Transactions!$A$7:$A$1506,"&gt;="&amp;DATE($B$3,F$4,1),Transactions!$A$7:$A$1506,"&lt;"&amp;DATE($B$3,F$4+1,1))</f>
        <v>0</v>
      </c>
      <c r="G6" s="35" t="n">
        <f aca="false">SUMIFS(Transactions!$C$7:$C$1506,Transactions!$F$7:$F$1506,"Income",Transactions!$A$7:$A$1506,"&gt;="&amp;DATE($B$3,G$4,1),Transactions!$A$7:$A$1506,"&lt;"&amp;DATE($B$3,G$4+1,1))</f>
        <v>0</v>
      </c>
      <c r="H6" s="35" t="n">
        <f aca="false">SUMIFS(Transactions!$C$7:$C$1506,Transactions!$F$7:$F$1506,"Income",Transactions!$A$7:$A$1506,"&gt;="&amp;DATE($B$3,H$4,1),Transactions!$A$7:$A$1506,"&lt;"&amp;DATE($B$3,H$4+1,1))</f>
        <v>0</v>
      </c>
      <c r="I6" s="35" t="n">
        <f aca="false">SUMIFS(Transactions!$C$7:$C$1506,Transactions!$F$7:$F$1506,"Income",Transactions!$A$7:$A$1506,"&gt;="&amp;DATE($B$3,I$4,1),Transactions!$A$7:$A$1506,"&lt;"&amp;DATE($B$3,I$4+1,1))</f>
        <v>0</v>
      </c>
      <c r="J6" s="35" t="n">
        <f aca="false">SUMIFS(Transactions!$C$7:$C$1506,Transactions!$F$7:$F$1506,"Income",Transactions!$A$7:$A$1506,"&gt;="&amp;DATE($B$3,J$4,1),Transactions!$A$7:$A$1506,"&lt;"&amp;DATE($B$3,J$4+1,1))</f>
        <v>0</v>
      </c>
      <c r="K6" s="35" t="n">
        <f aca="false">SUMIFS(Transactions!$C$7:$C$1506,Transactions!$F$7:$F$1506,"Income",Transactions!$A$7:$A$1506,"&gt;="&amp;DATE($B$3,K$4,1),Transactions!$A$7:$A$1506,"&lt;"&amp;DATE($B$3,K$4+1,1))</f>
        <v>0</v>
      </c>
      <c r="L6" s="35" t="n">
        <f aca="false">SUMIFS(Transactions!$C$7:$C$1506,Transactions!$F$7:$F$1506,"Income",Transactions!$A$7:$A$1506,"&gt;="&amp;DATE($B$3,L$4,1),Transactions!$A$7:$A$1506,"&lt;"&amp;DATE($B$3,L$4+1,1))</f>
        <v>0</v>
      </c>
      <c r="M6" s="35" t="n">
        <f aca="false">SUMIFS(Transactions!$C$7:$C$1506,Transactions!$F$7:$F$1506,"Income",Transactions!$A$7:$A$1506,"&gt;="&amp;DATE($B$3,M$4,1),Transactions!$A$7:$A$1506,"&lt;"&amp;DATE($B$3,M$4+1,1))</f>
        <v>0</v>
      </c>
      <c r="N6" s="36" t="n">
        <f aca="false">SUM(B6:M6)</f>
        <v>12638.14</v>
      </c>
    </row>
    <row r="7" customFormat="false" ht="15" hidden="false" customHeight="false" outlineLevel="0" collapsed="false">
      <c r="A7" s="5" t="s">
        <v>62</v>
      </c>
      <c r="B7" s="35" t="n">
        <f aca="false">-SUMIFS(Transactions!$C$7:$C$1506,Transactions!$F$7:$F$1506,"Spending",Transactions!$A$7:$A$1506,"&gt;="&amp;DATE($B$3,B$4,1),Transactions!$A$7:$A$1506,"&lt;"&amp;DATE($B$3,B$4+1,1))</f>
        <v>2467.34</v>
      </c>
      <c r="C7" s="35" t="n">
        <f aca="false">-SUMIFS(Transactions!$C$7:$C$1506,Transactions!$F$7:$F$1506,"Spending",Transactions!$A$7:$A$1506,"&gt;="&amp;DATE($B$3,C$4,1),Transactions!$A$7:$A$1506,"&lt;"&amp;DATE($B$3,C$4+1,1))</f>
        <v>2345.63</v>
      </c>
      <c r="D7" s="35" t="n">
        <f aca="false">-SUMIFS(Transactions!$C$7:$C$1506,Transactions!$F$7:$F$1506,"Spending",Transactions!$A$7:$A$1506,"&gt;="&amp;DATE($B$3,D$4,1),Transactions!$A$7:$A$1506,"&lt;"&amp;DATE($B$3,D$4+1,1))</f>
        <v>2491.59</v>
      </c>
      <c r="E7" s="35" t="n">
        <f aca="false">-SUMIFS(Transactions!$C$7:$C$1506,Transactions!$F$7:$F$1506,"Spending",Transactions!$A$7:$A$1506,"&gt;="&amp;DATE($B$3,E$4,1),Transactions!$A$7:$A$1506,"&lt;"&amp;DATE($B$3,E$4+1,1))</f>
        <v>-0</v>
      </c>
      <c r="F7" s="35" t="n">
        <f aca="false">-SUMIFS(Transactions!$C$7:$C$1506,Transactions!$F$7:$F$1506,"Spending",Transactions!$A$7:$A$1506,"&gt;="&amp;DATE($B$3,F$4,1),Transactions!$A$7:$A$1506,"&lt;"&amp;DATE($B$3,F$4+1,1))</f>
        <v>-0</v>
      </c>
      <c r="G7" s="35" t="n">
        <f aca="false">-SUMIFS(Transactions!$C$7:$C$1506,Transactions!$F$7:$F$1506,"Spending",Transactions!$A$7:$A$1506,"&gt;="&amp;DATE($B$3,G$4,1),Transactions!$A$7:$A$1506,"&lt;"&amp;DATE($B$3,G$4+1,1))</f>
        <v>-0</v>
      </c>
      <c r="H7" s="35" t="n">
        <f aca="false">-SUMIFS(Transactions!$C$7:$C$1506,Transactions!$F$7:$F$1506,"Spending",Transactions!$A$7:$A$1506,"&gt;="&amp;DATE($B$3,H$4,1),Transactions!$A$7:$A$1506,"&lt;"&amp;DATE($B$3,H$4+1,1))</f>
        <v>-0</v>
      </c>
      <c r="I7" s="35" t="n">
        <f aca="false">-SUMIFS(Transactions!$C$7:$C$1506,Transactions!$F$7:$F$1506,"Spending",Transactions!$A$7:$A$1506,"&gt;="&amp;DATE($B$3,I$4,1),Transactions!$A$7:$A$1506,"&lt;"&amp;DATE($B$3,I$4+1,1))</f>
        <v>-0</v>
      </c>
      <c r="J7" s="35" t="n">
        <f aca="false">-SUMIFS(Transactions!$C$7:$C$1506,Transactions!$F$7:$F$1506,"Spending",Transactions!$A$7:$A$1506,"&gt;="&amp;DATE($B$3,J$4,1),Transactions!$A$7:$A$1506,"&lt;"&amp;DATE($B$3,J$4+1,1))</f>
        <v>-0</v>
      </c>
      <c r="K7" s="35" t="n">
        <f aca="false">-SUMIFS(Transactions!$C$7:$C$1506,Transactions!$F$7:$F$1506,"Spending",Transactions!$A$7:$A$1506,"&gt;="&amp;DATE($B$3,K$4,1),Transactions!$A$7:$A$1506,"&lt;"&amp;DATE($B$3,K$4+1,1))</f>
        <v>-0</v>
      </c>
      <c r="L7" s="35" t="n">
        <f aca="false">-SUMIFS(Transactions!$C$7:$C$1506,Transactions!$F$7:$F$1506,"Spending",Transactions!$A$7:$A$1506,"&gt;="&amp;DATE($B$3,L$4,1),Transactions!$A$7:$A$1506,"&lt;"&amp;DATE($B$3,L$4+1,1))</f>
        <v>-0</v>
      </c>
      <c r="M7" s="35" t="n">
        <f aca="false">-SUMIFS(Transactions!$C$7:$C$1506,Transactions!$F$7:$F$1506,"Spending",Transactions!$A$7:$A$1506,"&gt;="&amp;DATE($B$3,M$4,1),Transactions!$A$7:$A$1506,"&lt;"&amp;DATE($B$3,M$4+1,1))</f>
        <v>-0</v>
      </c>
      <c r="N7" s="36" t="n">
        <f aca="false">SUM(B7:M7)</f>
        <v>7304.56</v>
      </c>
    </row>
    <row r="8" customFormat="false" ht="15" hidden="false" customHeight="false" outlineLevel="0" collapsed="false">
      <c r="A8" s="5" t="s">
        <v>170</v>
      </c>
      <c r="B8" s="37" t="n">
        <f aca="false">B6-B7</f>
        <v>1734.8</v>
      </c>
      <c r="C8" s="37" t="n">
        <f aca="false">C6-C7</f>
        <v>1854.37</v>
      </c>
      <c r="D8" s="37" t="n">
        <f aca="false">D6-D7</f>
        <v>1744.41</v>
      </c>
      <c r="E8" s="37" t="n">
        <f aca="false">E6-E7</f>
        <v>0</v>
      </c>
      <c r="F8" s="37" t="n">
        <f aca="false">F6-F7</f>
        <v>0</v>
      </c>
      <c r="G8" s="37" t="n">
        <f aca="false">G6-G7</f>
        <v>0</v>
      </c>
      <c r="H8" s="37" t="n">
        <f aca="false">H6-H7</f>
        <v>0</v>
      </c>
      <c r="I8" s="37" t="n">
        <f aca="false">I6-I7</f>
        <v>0</v>
      </c>
      <c r="J8" s="37" t="n">
        <f aca="false">J6-J7</f>
        <v>0</v>
      </c>
      <c r="K8" s="37" t="n">
        <f aca="false">K6-K7</f>
        <v>0</v>
      </c>
      <c r="L8" s="37" t="n">
        <f aca="false">L6-L7</f>
        <v>0</v>
      </c>
      <c r="M8" s="37" t="n">
        <f aca="false">M6-M7</f>
        <v>0</v>
      </c>
      <c r="N8" s="36" t="n">
        <f aca="false">SUM(B8:M8)</f>
        <v>5333.58</v>
      </c>
    </row>
    <row r="9" customFormat="false" ht="15" hidden="false" customHeight="false" outlineLevel="0" collapsed="false">
      <c r="A9" s="5" t="s">
        <v>171</v>
      </c>
      <c r="B9" s="38" t="n">
        <f aca="false">IF(B6=0,"",B8/B6)</f>
        <v>0.412837268629793</v>
      </c>
      <c r="C9" s="38" t="n">
        <f aca="false">IF(C6=0,"",C8/C6)</f>
        <v>0.441516666666667</v>
      </c>
      <c r="D9" s="38" t="n">
        <f aca="false">IF(D6=0,"",D8/D6)</f>
        <v>0.411805949008499</v>
      </c>
      <c r="E9" s="38" t="str">
        <f aca="false">IF(E6=0,"",E8/E6)</f>
        <v/>
      </c>
      <c r="F9" s="38" t="str">
        <f aca="false">IF(F6=0,"",F8/F6)</f>
        <v/>
      </c>
      <c r="G9" s="38" t="str">
        <f aca="false">IF(G6=0,"",G8/G6)</f>
        <v/>
      </c>
      <c r="H9" s="38" t="str">
        <f aca="false">IF(H6=0,"",H8/H6)</f>
        <v/>
      </c>
      <c r="I9" s="38" t="str">
        <f aca="false">IF(I6=0,"",I8/I6)</f>
        <v/>
      </c>
      <c r="J9" s="38" t="str">
        <f aca="false">IF(J6=0,"",J8/J6)</f>
        <v/>
      </c>
      <c r="K9" s="38" t="str">
        <f aca="false">IF(K6=0,"",K8/K6)</f>
        <v/>
      </c>
      <c r="L9" s="38" t="str">
        <f aca="false">IF(L6=0,"",L8/L6)</f>
        <v/>
      </c>
      <c r="M9" s="38" t="str">
        <f aca="false">IF(M6=0,"",M8/M6)</f>
        <v/>
      </c>
      <c r="N9" s="39" t="n">
        <f aca="false">IF(N6=0,"",N8/N6)</f>
        <v>0.4220225444567</v>
      </c>
    </row>
    <row r="10" customFormat="false" ht="15" hidden="false" customHeight="false" outlineLevel="0" collapsed="false">
      <c r="A10" s="5" t="s">
        <v>172</v>
      </c>
      <c r="B10" s="35" t="n">
        <f aca="false">-SUMIFS(Transactions!$C$7:$C$1506,Transactions!$F$7:$F$1506,"Saving",Transactions!$A$7:$A$1506,"&gt;="&amp;DATE($B$3,B$4,1),Transactions!$A$7:$A$1506,"&lt;"&amp;DATE($B$3,B$4+1,1))</f>
        <v>500</v>
      </c>
      <c r="C10" s="35" t="n">
        <f aca="false">-SUMIFS(Transactions!$C$7:$C$1506,Transactions!$F$7:$F$1506,"Saving",Transactions!$A$7:$A$1506,"&gt;="&amp;DATE($B$3,C$4,1),Transactions!$A$7:$A$1506,"&lt;"&amp;DATE($B$3,C$4+1,1))</f>
        <v>500</v>
      </c>
      <c r="D10" s="35" t="n">
        <f aca="false">-SUMIFS(Transactions!$C$7:$C$1506,Transactions!$F$7:$F$1506,"Saving",Transactions!$A$7:$A$1506,"&gt;="&amp;DATE($B$3,D$4,1),Transactions!$A$7:$A$1506,"&lt;"&amp;DATE($B$3,D$4+1,1))</f>
        <v>500</v>
      </c>
      <c r="E10" s="35" t="n">
        <f aca="false">-SUMIFS(Transactions!$C$7:$C$1506,Transactions!$F$7:$F$1506,"Saving",Transactions!$A$7:$A$1506,"&gt;="&amp;DATE($B$3,E$4,1),Transactions!$A$7:$A$1506,"&lt;"&amp;DATE($B$3,E$4+1,1))</f>
        <v>-0</v>
      </c>
      <c r="F10" s="35" t="n">
        <f aca="false">-SUMIFS(Transactions!$C$7:$C$1506,Transactions!$F$7:$F$1506,"Saving",Transactions!$A$7:$A$1506,"&gt;="&amp;DATE($B$3,F$4,1),Transactions!$A$7:$A$1506,"&lt;"&amp;DATE($B$3,F$4+1,1))</f>
        <v>-0</v>
      </c>
      <c r="G10" s="35" t="n">
        <f aca="false">-SUMIFS(Transactions!$C$7:$C$1506,Transactions!$F$7:$F$1506,"Saving",Transactions!$A$7:$A$1506,"&gt;="&amp;DATE($B$3,G$4,1),Transactions!$A$7:$A$1506,"&lt;"&amp;DATE($B$3,G$4+1,1))</f>
        <v>-0</v>
      </c>
      <c r="H10" s="35" t="n">
        <f aca="false">-SUMIFS(Transactions!$C$7:$C$1506,Transactions!$F$7:$F$1506,"Saving",Transactions!$A$7:$A$1506,"&gt;="&amp;DATE($B$3,H$4,1),Transactions!$A$7:$A$1506,"&lt;"&amp;DATE($B$3,H$4+1,1))</f>
        <v>-0</v>
      </c>
      <c r="I10" s="35" t="n">
        <f aca="false">-SUMIFS(Transactions!$C$7:$C$1506,Transactions!$F$7:$F$1506,"Saving",Transactions!$A$7:$A$1506,"&gt;="&amp;DATE($B$3,I$4,1),Transactions!$A$7:$A$1506,"&lt;"&amp;DATE($B$3,I$4+1,1))</f>
        <v>-0</v>
      </c>
      <c r="J10" s="35" t="n">
        <f aca="false">-SUMIFS(Transactions!$C$7:$C$1506,Transactions!$F$7:$F$1506,"Saving",Transactions!$A$7:$A$1506,"&gt;="&amp;DATE($B$3,J$4,1),Transactions!$A$7:$A$1506,"&lt;"&amp;DATE($B$3,J$4+1,1))</f>
        <v>-0</v>
      </c>
      <c r="K10" s="35" t="n">
        <f aca="false">-SUMIFS(Transactions!$C$7:$C$1506,Transactions!$F$7:$F$1506,"Saving",Transactions!$A$7:$A$1506,"&gt;="&amp;DATE($B$3,K$4,1),Transactions!$A$7:$A$1506,"&lt;"&amp;DATE($B$3,K$4+1,1))</f>
        <v>-0</v>
      </c>
      <c r="L10" s="35" t="n">
        <f aca="false">-SUMIFS(Transactions!$C$7:$C$1506,Transactions!$F$7:$F$1506,"Saving",Transactions!$A$7:$A$1506,"&gt;="&amp;DATE($B$3,L$4,1),Transactions!$A$7:$A$1506,"&lt;"&amp;DATE($B$3,L$4+1,1))</f>
        <v>-0</v>
      </c>
      <c r="M10" s="35" t="n">
        <f aca="false">-SUMIFS(Transactions!$C$7:$C$1506,Transactions!$F$7:$F$1506,"Saving",Transactions!$A$7:$A$1506,"&gt;="&amp;DATE($B$3,M$4,1),Transactions!$A$7:$A$1506,"&lt;"&amp;DATE($B$3,M$4+1,1))</f>
        <v>-0</v>
      </c>
      <c r="N10" s="36" t="n">
        <f aca="false">SUM(B10:M10)</f>
        <v>1500</v>
      </c>
    </row>
    <row r="12" customFormat="false" ht="30" hidden="false" customHeight="true" outlineLevel="0" collapsed="false">
      <c r="A12" s="40" t="s">
        <v>193</v>
      </c>
      <c r="B12" s="14" t="s">
        <v>181</v>
      </c>
      <c r="C12" s="14" t="s">
        <v>182</v>
      </c>
      <c r="D12" s="14" t="s">
        <v>183</v>
      </c>
      <c r="E12" s="14" t="s">
        <v>184</v>
      </c>
      <c r="F12" s="14" t="s">
        <v>52</v>
      </c>
      <c r="G12" s="14" t="s">
        <v>185</v>
      </c>
      <c r="H12" s="14" t="s">
        <v>186</v>
      </c>
      <c r="I12" s="14" t="s">
        <v>187</v>
      </c>
      <c r="J12" s="14" t="s">
        <v>188</v>
      </c>
      <c r="K12" s="14" t="s">
        <v>189</v>
      </c>
      <c r="L12" s="14" t="s">
        <v>190</v>
      </c>
      <c r="M12" s="14" t="s">
        <v>191</v>
      </c>
      <c r="N12" s="14" t="s">
        <v>192</v>
      </c>
      <c r="O12" s="14" t="s">
        <v>194</v>
      </c>
    </row>
    <row r="13" customFormat="false" ht="15" hidden="false" customHeight="false" outlineLevel="0" collapsed="false">
      <c r="A13" s="32" t="str">
        <f aca="false">IF(Settings!$A$6="","",Settings!$A$6)</f>
        <v>Salary</v>
      </c>
      <c r="B13" s="35" t="n">
        <f aca="false">IF($A13="","",SUMIFS(Transactions!$C$7:$C$1506,Transactions!$D$7:$D$1506,$A13,Transactions!$A$7:$A$1506,"&gt;="&amp;DATE($B$3,B$4,1),Transactions!$A$7:$A$1506,"&lt;"&amp;DATE($B$3,B$4+1,1)))</f>
        <v>4200</v>
      </c>
      <c r="C13" s="35" t="n">
        <f aca="false">IF($A13="","",SUMIFS(Transactions!$C$7:$C$1506,Transactions!$D$7:$D$1506,$A13,Transactions!$A$7:$A$1506,"&gt;="&amp;DATE($B$3,C$4,1),Transactions!$A$7:$A$1506,"&lt;"&amp;DATE($B$3,C$4+1,1)))</f>
        <v>4200</v>
      </c>
      <c r="D13" s="35" t="n">
        <f aca="false">IF($A13="","",SUMIFS(Transactions!$C$7:$C$1506,Transactions!$D$7:$D$1506,$A13,Transactions!$A$7:$A$1506,"&gt;="&amp;DATE($B$3,D$4,1),Transactions!$A$7:$A$1506,"&lt;"&amp;DATE($B$3,D$4+1,1)))</f>
        <v>4200</v>
      </c>
      <c r="E13" s="35" t="n">
        <f aca="false">IF($A13="","",SUMIFS(Transactions!$C$7:$C$1506,Transactions!$D$7:$D$1506,$A13,Transactions!$A$7:$A$1506,"&gt;="&amp;DATE($B$3,E$4,1),Transactions!$A$7:$A$1506,"&lt;"&amp;DATE($B$3,E$4+1,1)))</f>
        <v>0</v>
      </c>
      <c r="F13" s="35" t="n">
        <f aca="false">IF($A13="","",SUMIFS(Transactions!$C$7:$C$1506,Transactions!$D$7:$D$1506,$A13,Transactions!$A$7:$A$1506,"&gt;="&amp;DATE($B$3,F$4,1),Transactions!$A$7:$A$1506,"&lt;"&amp;DATE($B$3,F$4+1,1)))</f>
        <v>0</v>
      </c>
      <c r="G13" s="35" t="n">
        <f aca="false">IF($A13="","",SUMIFS(Transactions!$C$7:$C$1506,Transactions!$D$7:$D$1506,$A13,Transactions!$A$7:$A$1506,"&gt;="&amp;DATE($B$3,G$4,1),Transactions!$A$7:$A$1506,"&lt;"&amp;DATE($B$3,G$4+1,1)))</f>
        <v>0</v>
      </c>
      <c r="H13" s="35" t="n">
        <f aca="false">IF($A13="","",SUMIFS(Transactions!$C$7:$C$1506,Transactions!$D$7:$D$1506,$A13,Transactions!$A$7:$A$1506,"&gt;="&amp;DATE($B$3,H$4,1),Transactions!$A$7:$A$1506,"&lt;"&amp;DATE($B$3,H$4+1,1)))</f>
        <v>0</v>
      </c>
      <c r="I13" s="35" t="n">
        <f aca="false">IF($A13="","",SUMIFS(Transactions!$C$7:$C$1506,Transactions!$D$7:$D$1506,$A13,Transactions!$A$7:$A$1506,"&gt;="&amp;DATE($B$3,I$4,1),Transactions!$A$7:$A$1506,"&lt;"&amp;DATE($B$3,I$4+1,1)))</f>
        <v>0</v>
      </c>
      <c r="J13" s="35" t="n">
        <f aca="false">IF($A13="","",SUMIFS(Transactions!$C$7:$C$1506,Transactions!$D$7:$D$1506,$A13,Transactions!$A$7:$A$1506,"&gt;="&amp;DATE($B$3,J$4,1),Transactions!$A$7:$A$1506,"&lt;"&amp;DATE($B$3,J$4+1,1)))</f>
        <v>0</v>
      </c>
      <c r="K13" s="35" t="n">
        <f aca="false">IF($A13="","",SUMIFS(Transactions!$C$7:$C$1506,Transactions!$D$7:$D$1506,$A13,Transactions!$A$7:$A$1506,"&gt;="&amp;DATE($B$3,K$4,1),Transactions!$A$7:$A$1506,"&lt;"&amp;DATE($B$3,K$4+1,1)))</f>
        <v>0</v>
      </c>
      <c r="L13" s="35" t="n">
        <f aca="false">IF($A13="","",SUMIFS(Transactions!$C$7:$C$1506,Transactions!$D$7:$D$1506,$A13,Transactions!$A$7:$A$1506,"&gt;="&amp;DATE($B$3,L$4,1),Transactions!$A$7:$A$1506,"&lt;"&amp;DATE($B$3,L$4+1,1)))</f>
        <v>0</v>
      </c>
      <c r="M13" s="35" t="n">
        <f aca="false">IF($A13="","",SUMIFS(Transactions!$C$7:$C$1506,Transactions!$D$7:$D$1506,$A13,Transactions!$A$7:$A$1506,"&gt;="&amp;DATE($B$3,M$4,1),Transactions!$A$7:$A$1506,"&lt;"&amp;DATE($B$3,M$4+1,1)))</f>
        <v>0</v>
      </c>
      <c r="N13" s="41" t="n">
        <f aca="false">IF($A13="","",SUM(B13:M13))</f>
        <v>12600</v>
      </c>
      <c r="O13" s="41" t="n">
        <f aca="false">IF($A13="","",IF(COUNTIF(B13:M13,"&lt;&gt;0")=0,0,N13/COUNTIF(B13:M13,"&lt;&gt;0")))</f>
        <v>4200</v>
      </c>
    </row>
    <row r="14" customFormat="false" ht="15" hidden="false" customHeight="false" outlineLevel="0" collapsed="false">
      <c r="A14" s="32" t="str">
        <f aca="false">IF(Settings!$A$7="","",Settings!$A$7)</f>
        <v>Other income</v>
      </c>
      <c r="B14" s="35" t="n">
        <f aca="false">IF($A14="","",SUMIFS(Transactions!$C$7:$C$1506,Transactions!$D$7:$D$1506,$A14,Transactions!$A$7:$A$1506,"&gt;="&amp;DATE($B$3,B$4,1),Transactions!$A$7:$A$1506,"&lt;"&amp;DATE($B$3,B$4+1,1)))</f>
        <v>2.14</v>
      </c>
      <c r="C14" s="35" t="n">
        <f aca="false">IF($A14="","",SUMIFS(Transactions!$C$7:$C$1506,Transactions!$D$7:$D$1506,$A14,Transactions!$A$7:$A$1506,"&gt;="&amp;DATE($B$3,C$4,1),Transactions!$A$7:$A$1506,"&lt;"&amp;DATE($B$3,C$4+1,1)))</f>
        <v>0</v>
      </c>
      <c r="D14" s="35" t="n">
        <f aca="false">IF($A14="","",SUMIFS(Transactions!$C$7:$C$1506,Transactions!$D$7:$D$1506,$A14,Transactions!$A$7:$A$1506,"&gt;="&amp;DATE($B$3,D$4,1),Transactions!$A$7:$A$1506,"&lt;"&amp;DATE($B$3,D$4+1,1)))</f>
        <v>36</v>
      </c>
      <c r="E14" s="35" t="n">
        <f aca="false">IF($A14="","",SUMIFS(Transactions!$C$7:$C$1506,Transactions!$D$7:$D$1506,$A14,Transactions!$A$7:$A$1506,"&gt;="&amp;DATE($B$3,E$4,1),Transactions!$A$7:$A$1506,"&lt;"&amp;DATE($B$3,E$4+1,1)))</f>
        <v>0</v>
      </c>
      <c r="F14" s="35" t="n">
        <f aca="false">IF($A14="","",SUMIFS(Transactions!$C$7:$C$1506,Transactions!$D$7:$D$1506,$A14,Transactions!$A$7:$A$1506,"&gt;="&amp;DATE($B$3,F$4,1),Transactions!$A$7:$A$1506,"&lt;"&amp;DATE($B$3,F$4+1,1)))</f>
        <v>0</v>
      </c>
      <c r="G14" s="35" t="n">
        <f aca="false">IF($A14="","",SUMIFS(Transactions!$C$7:$C$1506,Transactions!$D$7:$D$1506,$A14,Transactions!$A$7:$A$1506,"&gt;="&amp;DATE($B$3,G$4,1),Transactions!$A$7:$A$1506,"&lt;"&amp;DATE($B$3,G$4+1,1)))</f>
        <v>0</v>
      </c>
      <c r="H14" s="35" t="n">
        <f aca="false">IF($A14="","",SUMIFS(Transactions!$C$7:$C$1506,Transactions!$D$7:$D$1506,$A14,Transactions!$A$7:$A$1506,"&gt;="&amp;DATE($B$3,H$4,1),Transactions!$A$7:$A$1506,"&lt;"&amp;DATE($B$3,H$4+1,1)))</f>
        <v>0</v>
      </c>
      <c r="I14" s="35" t="n">
        <f aca="false">IF($A14="","",SUMIFS(Transactions!$C$7:$C$1506,Transactions!$D$7:$D$1506,$A14,Transactions!$A$7:$A$1506,"&gt;="&amp;DATE($B$3,I$4,1),Transactions!$A$7:$A$1506,"&lt;"&amp;DATE($B$3,I$4+1,1)))</f>
        <v>0</v>
      </c>
      <c r="J14" s="35" t="n">
        <f aca="false">IF($A14="","",SUMIFS(Transactions!$C$7:$C$1506,Transactions!$D$7:$D$1506,$A14,Transactions!$A$7:$A$1506,"&gt;="&amp;DATE($B$3,J$4,1),Transactions!$A$7:$A$1506,"&lt;"&amp;DATE($B$3,J$4+1,1)))</f>
        <v>0</v>
      </c>
      <c r="K14" s="35" t="n">
        <f aca="false">IF($A14="","",SUMIFS(Transactions!$C$7:$C$1506,Transactions!$D$7:$D$1506,$A14,Transactions!$A$7:$A$1506,"&gt;="&amp;DATE($B$3,K$4,1),Transactions!$A$7:$A$1506,"&lt;"&amp;DATE($B$3,K$4+1,1)))</f>
        <v>0</v>
      </c>
      <c r="L14" s="35" t="n">
        <f aca="false">IF($A14="","",SUMIFS(Transactions!$C$7:$C$1506,Transactions!$D$7:$D$1506,$A14,Transactions!$A$7:$A$1506,"&gt;="&amp;DATE($B$3,L$4,1),Transactions!$A$7:$A$1506,"&lt;"&amp;DATE($B$3,L$4+1,1)))</f>
        <v>0</v>
      </c>
      <c r="M14" s="35" t="n">
        <f aca="false">IF($A14="","",SUMIFS(Transactions!$C$7:$C$1506,Transactions!$D$7:$D$1506,$A14,Transactions!$A$7:$A$1506,"&gt;="&amp;DATE($B$3,M$4,1),Transactions!$A$7:$A$1506,"&lt;"&amp;DATE($B$3,M$4+1,1)))</f>
        <v>0</v>
      </c>
      <c r="N14" s="41" t="n">
        <f aca="false">IF($A14="","",SUM(B14:M14))</f>
        <v>38.14</v>
      </c>
      <c r="O14" s="41" t="n">
        <f aca="false">IF($A14="","",IF(COUNTIF(B14:M14,"&lt;&gt;0")=0,0,N14/COUNTIF(B14:M14,"&lt;&gt;0")))</f>
        <v>19.07</v>
      </c>
    </row>
    <row r="15" customFormat="false" ht="15" hidden="false" customHeight="false" outlineLevel="0" collapsed="false">
      <c r="A15" s="32" t="str">
        <f aca="false">IF(Settings!$A$8="","",Settings!$A$8)</f>
        <v/>
      </c>
      <c r="B15" s="35" t="str">
        <f aca="false">IF($A15="","",SUMIFS(Transactions!$C$7:$C$1506,Transactions!$D$7:$D$1506,$A15,Transactions!$A$7:$A$1506,"&gt;="&amp;DATE($B$3,B$4,1),Transactions!$A$7:$A$1506,"&lt;"&amp;DATE($B$3,B$4+1,1)))</f>
        <v/>
      </c>
      <c r="C15" s="35" t="str">
        <f aca="false">IF($A15="","",SUMIFS(Transactions!$C$7:$C$1506,Transactions!$D$7:$D$1506,$A15,Transactions!$A$7:$A$1506,"&gt;="&amp;DATE($B$3,C$4,1),Transactions!$A$7:$A$1506,"&lt;"&amp;DATE($B$3,C$4+1,1)))</f>
        <v/>
      </c>
      <c r="D15" s="35" t="str">
        <f aca="false">IF($A15="","",SUMIFS(Transactions!$C$7:$C$1506,Transactions!$D$7:$D$1506,$A15,Transactions!$A$7:$A$1506,"&gt;="&amp;DATE($B$3,D$4,1),Transactions!$A$7:$A$1506,"&lt;"&amp;DATE($B$3,D$4+1,1)))</f>
        <v/>
      </c>
      <c r="E15" s="35" t="str">
        <f aca="false">IF($A15="","",SUMIFS(Transactions!$C$7:$C$1506,Transactions!$D$7:$D$1506,$A15,Transactions!$A$7:$A$1506,"&gt;="&amp;DATE($B$3,E$4,1),Transactions!$A$7:$A$1506,"&lt;"&amp;DATE($B$3,E$4+1,1)))</f>
        <v/>
      </c>
      <c r="F15" s="35" t="str">
        <f aca="false">IF($A15="","",SUMIFS(Transactions!$C$7:$C$1506,Transactions!$D$7:$D$1506,$A15,Transactions!$A$7:$A$1506,"&gt;="&amp;DATE($B$3,F$4,1),Transactions!$A$7:$A$1506,"&lt;"&amp;DATE($B$3,F$4+1,1)))</f>
        <v/>
      </c>
      <c r="G15" s="35" t="str">
        <f aca="false">IF($A15="","",SUMIFS(Transactions!$C$7:$C$1506,Transactions!$D$7:$D$1506,$A15,Transactions!$A$7:$A$1506,"&gt;="&amp;DATE($B$3,G$4,1),Transactions!$A$7:$A$1506,"&lt;"&amp;DATE($B$3,G$4+1,1)))</f>
        <v/>
      </c>
      <c r="H15" s="35" t="str">
        <f aca="false">IF($A15="","",SUMIFS(Transactions!$C$7:$C$1506,Transactions!$D$7:$D$1506,$A15,Transactions!$A$7:$A$1506,"&gt;="&amp;DATE($B$3,H$4,1),Transactions!$A$7:$A$1506,"&lt;"&amp;DATE($B$3,H$4+1,1)))</f>
        <v/>
      </c>
      <c r="I15" s="35" t="str">
        <f aca="false">IF($A15="","",SUMIFS(Transactions!$C$7:$C$1506,Transactions!$D$7:$D$1506,$A15,Transactions!$A$7:$A$1506,"&gt;="&amp;DATE($B$3,I$4,1),Transactions!$A$7:$A$1506,"&lt;"&amp;DATE($B$3,I$4+1,1)))</f>
        <v/>
      </c>
      <c r="J15" s="35" t="str">
        <f aca="false">IF($A15="","",SUMIFS(Transactions!$C$7:$C$1506,Transactions!$D$7:$D$1506,$A15,Transactions!$A$7:$A$1506,"&gt;="&amp;DATE($B$3,J$4,1),Transactions!$A$7:$A$1506,"&lt;"&amp;DATE($B$3,J$4+1,1)))</f>
        <v/>
      </c>
      <c r="K15" s="35" t="str">
        <f aca="false">IF($A15="","",SUMIFS(Transactions!$C$7:$C$1506,Transactions!$D$7:$D$1506,$A15,Transactions!$A$7:$A$1506,"&gt;="&amp;DATE($B$3,K$4,1),Transactions!$A$7:$A$1506,"&lt;"&amp;DATE($B$3,K$4+1,1)))</f>
        <v/>
      </c>
      <c r="L15" s="35" t="str">
        <f aca="false">IF($A15="","",SUMIFS(Transactions!$C$7:$C$1506,Transactions!$D$7:$D$1506,$A15,Transactions!$A$7:$A$1506,"&gt;="&amp;DATE($B$3,L$4,1),Transactions!$A$7:$A$1506,"&lt;"&amp;DATE($B$3,L$4+1,1)))</f>
        <v/>
      </c>
      <c r="M15" s="35" t="str">
        <f aca="false">IF($A15="","",SUMIFS(Transactions!$C$7:$C$1506,Transactions!$D$7:$D$1506,$A15,Transactions!$A$7:$A$1506,"&gt;="&amp;DATE($B$3,M$4,1),Transactions!$A$7:$A$1506,"&lt;"&amp;DATE($B$3,M$4+1,1)))</f>
        <v/>
      </c>
      <c r="N15" s="41" t="str">
        <f aca="false">IF($A15="","",SUM(B15:M15))</f>
        <v/>
      </c>
      <c r="O15" s="41" t="str">
        <f aca="false">IF($A15="","",IF(COUNTIF(B15:M15,"&lt;&gt;0")=0,0,N15/COUNTIF(B15:M15,"&lt;&gt;0")))</f>
        <v/>
      </c>
    </row>
    <row r="16" customFormat="false" ht="15" hidden="false" customHeight="false" outlineLevel="0" collapsed="false">
      <c r="A16" s="32" t="str">
        <f aca="false">IF(Settings!$A$9="","",Settings!$A$9)</f>
        <v/>
      </c>
      <c r="B16" s="35" t="str">
        <f aca="false">IF($A16="","",SUMIFS(Transactions!$C$7:$C$1506,Transactions!$D$7:$D$1506,$A16,Transactions!$A$7:$A$1506,"&gt;="&amp;DATE($B$3,B$4,1),Transactions!$A$7:$A$1506,"&lt;"&amp;DATE($B$3,B$4+1,1)))</f>
        <v/>
      </c>
      <c r="C16" s="35" t="str">
        <f aca="false">IF($A16="","",SUMIFS(Transactions!$C$7:$C$1506,Transactions!$D$7:$D$1506,$A16,Transactions!$A$7:$A$1506,"&gt;="&amp;DATE($B$3,C$4,1),Transactions!$A$7:$A$1506,"&lt;"&amp;DATE($B$3,C$4+1,1)))</f>
        <v/>
      </c>
      <c r="D16" s="35" t="str">
        <f aca="false">IF($A16="","",SUMIFS(Transactions!$C$7:$C$1506,Transactions!$D$7:$D$1506,$A16,Transactions!$A$7:$A$1506,"&gt;="&amp;DATE($B$3,D$4,1),Transactions!$A$7:$A$1506,"&lt;"&amp;DATE($B$3,D$4+1,1)))</f>
        <v/>
      </c>
      <c r="E16" s="35" t="str">
        <f aca="false">IF($A16="","",SUMIFS(Transactions!$C$7:$C$1506,Transactions!$D$7:$D$1506,$A16,Transactions!$A$7:$A$1506,"&gt;="&amp;DATE($B$3,E$4,1),Transactions!$A$7:$A$1506,"&lt;"&amp;DATE($B$3,E$4+1,1)))</f>
        <v/>
      </c>
      <c r="F16" s="35" t="str">
        <f aca="false">IF($A16="","",SUMIFS(Transactions!$C$7:$C$1506,Transactions!$D$7:$D$1506,$A16,Transactions!$A$7:$A$1506,"&gt;="&amp;DATE($B$3,F$4,1),Transactions!$A$7:$A$1506,"&lt;"&amp;DATE($B$3,F$4+1,1)))</f>
        <v/>
      </c>
      <c r="G16" s="35" t="str">
        <f aca="false">IF($A16="","",SUMIFS(Transactions!$C$7:$C$1506,Transactions!$D$7:$D$1506,$A16,Transactions!$A$7:$A$1506,"&gt;="&amp;DATE($B$3,G$4,1),Transactions!$A$7:$A$1506,"&lt;"&amp;DATE($B$3,G$4+1,1)))</f>
        <v/>
      </c>
      <c r="H16" s="35" t="str">
        <f aca="false">IF($A16="","",SUMIFS(Transactions!$C$7:$C$1506,Transactions!$D$7:$D$1506,$A16,Transactions!$A$7:$A$1506,"&gt;="&amp;DATE($B$3,H$4,1),Transactions!$A$7:$A$1506,"&lt;"&amp;DATE($B$3,H$4+1,1)))</f>
        <v/>
      </c>
      <c r="I16" s="35" t="str">
        <f aca="false">IF($A16="","",SUMIFS(Transactions!$C$7:$C$1506,Transactions!$D$7:$D$1506,$A16,Transactions!$A$7:$A$1506,"&gt;="&amp;DATE($B$3,I$4,1),Transactions!$A$7:$A$1506,"&lt;"&amp;DATE($B$3,I$4+1,1)))</f>
        <v/>
      </c>
      <c r="J16" s="35" t="str">
        <f aca="false">IF($A16="","",SUMIFS(Transactions!$C$7:$C$1506,Transactions!$D$7:$D$1506,$A16,Transactions!$A$7:$A$1506,"&gt;="&amp;DATE($B$3,J$4,1),Transactions!$A$7:$A$1506,"&lt;"&amp;DATE($B$3,J$4+1,1)))</f>
        <v/>
      </c>
      <c r="K16" s="35" t="str">
        <f aca="false">IF($A16="","",SUMIFS(Transactions!$C$7:$C$1506,Transactions!$D$7:$D$1506,$A16,Transactions!$A$7:$A$1506,"&gt;="&amp;DATE($B$3,K$4,1),Transactions!$A$7:$A$1506,"&lt;"&amp;DATE($B$3,K$4+1,1)))</f>
        <v/>
      </c>
      <c r="L16" s="35" t="str">
        <f aca="false">IF($A16="","",SUMIFS(Transactions!$C$7:$C$1506,Transactions!$D$7:$D$1506,$A16,Transactions!$A$7:$A$1506,"&gt;="&amp;DATE($B$3,L$4,1),Transactions!$A$7:$A$1506,"&lt;"&amp;DATE($B$3,L$4+1,1)))</f>
        <v/>
      </c>
      <c r="M16" s="35" t="str">
        <f aca="false">IF($A16="","",SUMIFS(Transactions!$C$7:$C$1506,Transactions!$D$7:$D$1506,$A16,Transactions!$A$7:$A$1506,"&gt;="&amp;DATE($B$3,M$4,1),Transactions!$A$7:$A$1506,"&lt;"&amp;DATE($B$3,M$4+1,1)))</f>
        <v/>
      </c>
      <c r="N16" s="41" t="str">
        <f aca="false">IF($A16="","",SUM(B16:M16))</f>
        <v/>
      </c>
      <c r="O16" s="41" t="str">
        <f aca="false">IF($A16="","",IF(COUNTIF(B16:M16,"&lt;&gt;0")=0,0,N16/COUNTIF(B16:M16,"&lt;&gt;0")))</f>
        <v/>
      </c>
    </row>
    <row r="17" customFormat="false" ht="15" hidden="false" customHeight="false" outlineLevel="0" collapsed="false">
      <c r="A17" s="32" t="str">
        <f aca="false">IF(Settings!$A$10="","",Settings!$A$10)</f>
        <v/>
      </c>
      <c r="B17" s="35" t="str">
        <f aca="false">IF($A17="","",SUMIFS(Transactions!$C$7:$C$1506,Transactions!$D$7:$D$1506,$A17,Transactions!$A$7:$A$1506,"&gt;="&amp;DATE($B$3,B$4,1),Transactions!$A$7:$A$1506,"&lt;"&amp;DATE($B$3,B$4+1,1)))</f>
        <v/>
      </c>
      <c r="C17" s="35" t="str">
        <f aca="false">IF($A17="","",SUMIFS(Transactions!$C$7:$C$1506,Transactions!$D$7:$D$1506,$A17,Transactions!$A$7:$A$1506,"&gt;="&amp;DATE($B$3,C$4,1),Transactions!$A$7:$A$1506,"&lt;"&amp;DATE($B$3,C$4+1,1)))</f>
        <v/>
      </c>
      <c r="D17" s="35" t="str">
        <f aca="false">IF($A17="","",SUMIFS(Transactions!$C$7:$C$1506,Transactions!$D$7:$D$1506,$A17,Transactions!$A$7:$A$1506,"&gt;="&amp;DATE($B$3,D$4,1),Transactions!$A$7:$A$1506,"&lt;"&amp;DATE($B$3,D$4+1,1)))</f>
        <v/>
      </c>
      <c r="E17" s="35" t="str">
        <f aca="false">IF($A17="","",SUMIFS(Transactions!$C$7:$C$1506,Transactions!$D$7:$D$1506,$A17,Transactions!$A$7:$A$1506,"&gt;="&amp;DATE($B$3,E$4,1),Transactions!$A$7:$A$1506,"&lt;"&amp;DATE($B$3,E$4+1,1)))</f>
        <v/>
      </c>
      <c r="F17" s="35" t="str">
        <f aca="false">IF($A17="","",SUMIFS(Transactions!$C$7:$C$1506,Transactions!$D$7:$D$1506,$A17,Transactions!$A$7:$A$1506,"&gt;="&amp;DATE($B$3,F$4,1),Transactions!$A$7:$A$1506,"&lt;"&amp;DATE($B$3,F$4+1,1)))</f>
        <v/>
      </c>
      <c r="G17" s="35" t="str">
        <f aca="false">IF($A17="","",SUMIFS(Transactions!$C$7:$C$1506,Transactions!$D$7:$D$1506,$A17,Transactions!$A$7:$A$1506,"&gt;="&amp;DATE($B$3,G$4,1),Transactions!$A$7:$A$1506,"&lt;"&amp;DATE($B$3,G$4+1,1)))</f>
        <v/>
      </c>
      <c r="H17" s="35" t="str">
        <f aca="false">IF($A17="","",SUMIFS(Transactions!$C$7:$C$1506,Transactions!$D$7:$D$1506,$A17,Transactions!$A$7:$A$1506,"&gt;="&amp;DATE($B$3,H$4,1),Transactions!$A$7:$A$1506,"&lt;"&amp;DATE($B$3,H$4+1,1)))</f>
        <v/>
      </c>
      <c r="I17" s="35" t="str">
        <f aca="false">IF($A17="","",SUMIFS(Transactions!$C$7:$C$1506,Transactions!$D$7:$D$1506,$A17,Transactions!$A$7:$A$1506,"&gt;="&amp;DATE($B$3,I$4,1),Transactions!$A$7:$A$1506,"&lt;"&amp;DATE($B$3,I$4+1,1)))</f>
        <v/>
      </c>
      <c r="J17" s="35" t="str">
        <f aca="false">IF($A17="","",SUMIFS(Transactions!$C$7:$C$1506,Transactions!$D$7:$D$1506,$A17,Transactions!$A$7:$A$1506,"&gt;="&amp;DATE($B$3,J$4,1),Transactions!$A$7:$A$1506,"&lt;"&amp;DATE($B$3,J$4+1,1)))</f>
        <v/>
      </c>
      <c r="K17" s="35" t="str">
        <f aca="false">IF($A17="","",SUMIFS(Transactions!$C$7:$C$1506,Transactions!$D$7:$D$1506,$A17,Transactions!$A$7:$A$1506,"&gt;="&amp;DATE($B$3,K$4,1),Transactions!$A$7:$A$1506,"&lt;"&amp;DATE($B$3,K$4+1,1)))</f>
        <v/>
      </c>
      <c r="L17" s="35" t="str">
        <f aca="false">IF($A17="","",SUMIFS(Transactions!$C$7:$C$1506,Transactions!$D$7:$D$1506,$A17,Transactions!$A$7:$A$1506,"&gt;="&amp;DATE($B$3,L$4,1),Transactions!$A$7:$A$1506,"&lt;"&amp;DATE($B$3,L$4+1,1)))</f>
        <v/>
      </c>
      <c r="M17" s="35" t="str">
        <f aca="false">IF($A17="","",SUMIFS(Transactions!$C$7:$C$1506,Transactions!$D$7:$D$1506,$A17,Transactions!$A$7:$A$1506,"&gt;="&amp;DATE($B$3,M$4,1),Transactions!$A$7:$A$1506,"&lt;"&amp;DATE($B$3,M$4+1,1)))</f>
        <v/>
      </c>
      <c r="N17" s="41" t="str">
        <f aca="false">IF($A17="","",SUM(B17:M17))</f>
        <v/>
      </c>
      <c r="O17" s="41" t="str">
        <f aca="false">IF($A17="","",IF(COUNTIF(B17:M17,"&lt;&gt;0")=0,0,N17/COUNTIF(B17:M17,"&lt;&gt;0")))</f>
        <v/>
      </c>
    </row>
    <row r="18" customFormat="false" ht="15" hidden="false" customHeight="false" outlineLevel="0" collapsed="false">
      <c r="A18" s="32" t="str">
        <f aca="false">IF(Settings!$A$11="","",Settings!$A$11)</f>
        <v/>
      </c>
      <c r="B18" s="35" t="str">
        <f aca="false">IF($A18="","",SUMIFS(Transactions!$C$7:$C$1506,Transactions!$D$7:$D$1506,$A18,Transactions!$A$7:$A$1506,"&gt;="&amp;DATE($B$3,B$4,1),Transactions!$A$7:$A$1506,"&lt;"&amp;DATE($B$3,B$4+1,1)))</f>
        <v/>
      </c>
      <c r="C18" s="35" t="str">
        <f aca="false">IF($A18="","",SUMIFS(Transactions!$C$7:$C$1506,Transactions!$D$7:$D$1506,$A18,Transactions!$A$7:$A$1506,"&gt;="&amp;DATE($B$3,C$4,1),Transactions!$A$7:$A$1506,"&lt;"&amp;DATE($B$3,C$4+1,1)))</f>
        <v/>
      </c>
      <c r="D18" s="35" t="str">
        <f aca="false">IF($A18="","",SUMIFS(Transactions!$C$7:$C$1506,Transactions!$D$7:$D$1506,$A18,Transactions!$A$7:$A$1506,"&gt;="&amp;DATE($B$3,D$4,1),Transactions!$A$7:$A$1506,"&lt;"&amp;DATE($B$3,D$4+1,1)))</f>
        <v/>
      </c>
      <c r="E18" s="35" t="str">
        <f aca="false">IF($A18="","",SUMIFS(Transactions!$C$7:$C$1506,Transactions!$D$7:$D$1506,$A18,Transactions!$A$7:$A$1506,"&gt;="&amp;DATE($B$3,E$4,1),Transactions!$A$7:$A$1506,"&lt;"&amp;DATE($B$3,E$4+1,1)))</f>
        <v/>
      </c>
      <c r="F18" s="35" t="str">
        <f aca="false">IF($A18="","",SUMIFS(Transactions!$C$7:$C$1506,Transactions!$D$7:$D$1506,$A18,Transactions!$A$7:$A$1506,"&gt;="&amp;DATE($B$3,F$4,1),Transactions!$A$7:$A$1506,"&lt;"&amp;DATE($B$3,F$4+1,1)))</f>
        <v/>
      </c>
      <c r="G18" s="35" t="str">
        <f aca="false">IF($A18="","",SUMIFS(Transactions!$C$7:$C$1506,Transactions!$D$7:$D$1506,$A18,Transactions!$A$7:$A$1506,"&gt;="&amp;DATE($B$3,G$4,1),Transactions!$A$7:$A$1506,"&lt;"&amp;DATE($B$3,G$4+1,1)))</f>
        <v/>
      </c>
      <c r="H18" s="35" t="str">
        <f aca="false">IF($A18="","",SUMIFS(Transactions!$C$7:$C$1506,Transactions!$D$7:$D$1506,$A18,Transactions!$A$7:$A$1506,"&gt;="&amp;DATE($B$3,H$4,1),Transactions!$A$7:$A$1506,"&lt;"&amp;DATE($B$3,H$4+1,1)))</f>
        <v/>
      </c>
      <c r="I18" s="35" t="str">
        <f aca="false">IF($A18="","",SUMIFS(Transactions!$C$7:$C$1506,Transactions!$D$7:$D$1506,$A18,Transactions!$A$7:$A$1506,"&gt;="&amp;DATE($B$3,I$4,1),Transactions!$A$7:$A$1506,"&lt;"&amp;DATE($B$3,I$4+1,1)))</f>
        <v/>
      </c>
      <c r="J18" s="35" t="str">
        <f aca="false">IF($A18="","",SUMIFS(Transactions!$C$7:$C$1506,Transactions!$D$7:$D$1506,$A18,Transactions!$A$7:$A$1506,"&gt;="&amp;DATE($B$3,J$4,1),Transactions!$A$7:$A$1506,"&lt;"&amp;DATE($B$3,J$4+1,1)))</f>
        <v/>
      </c>
      <c r="K18" s="35" t="str">
        <f aca="false">IF($A18="","",SUMIFS(Transactions!$C$7:$C$1506,Transactions!$D$7:$D$1506,$A18,Transactions!$A$7:$A$1506,"&gt;="&amp;DATE($B$3,K$4,1),Transactions!$A$7:$A$1506,"&lt;"&amp;DATE($B$3,K$4+1,1)))</f>
        <v/>
      </c>
      <c r="L18" s="35" t="str">
        <f aca="false">IF($A18="","",SUMIFS(Transactions!$C$7:$C$1506,Transactions!$D$7:$D$1506,$A18,Transactions!$A$7:$A$1506,"&gt;="&amp;DATE($B$3,L$4,1),Transactions!$A$7:$A$1506,"&lt;"&amp;DATE($B$3,L$4+1,1)))</f>
        <v/>
      </c>
      <c r="M18" s="35" t="str">
        <f aca="false">IF($A18="","",SUMIFS(Transactions!$C$7:$C$1506,Transactions!$D$7:$D$1506,$A18,Transactions!$A$7:$A$1506,"&gt;="&amp;DATE($B$3,M$4,1),Transactions!$A$7:$A$1506,"&lt;"&amp;DATE($B$3,M$4+1,1)))</f>
        <v/>
      </c>
      <c r="N18" s="41" t="str">
        <f aca="false">IF($A18="","",SUM(B18:M18))</f>
        <v/>
      </c>
      <c r="O18" s="41" t="str">
        <f aca="false">IF($A18="","",IF(COUNTIF(B18:M18,"&lt;&gt;0")=0,0,N18/COUNTIF(B18:M18,"&lt;&gt;0")))</f>
        <v/>
      </c>
    </row>
    <row r="19" customFormat="false" ht="15" hidden="false" customHeight="false" outlineLevel="0" collapsed="false">
      <c r="A19" s="32" t="str">
        <f aca="false">IF(Settings!$A$12="","",Settings!$A$12)</f>
        <v/>
      </c>
      <c r="B19" s="35" t="str">
        <f aca="false">IF($A19="","",SUMIFS(Transactions!$C$7:$C$1506,Transactions!$D$7:$D$1506,$A19,Transactions!$A$7:$A$1506,"&gt;="&amp;DATE($B$3,B$4,1),Transactions!$A$7:$A$1506,"&lt;"&amp;DATE($B$3,B$4+1,1)))</f>
        <v/>
      </c>
      <c r="C19" s="35" t="str">
        <f aca="false">IF($A19="","",SUMIFS(Transactions!$C$7:$C$1506,Transactions!$D$7:$D$1506,$A19,Transactions!$A$7:$A$1506,"&gt;="&amp;DATE($B$3,C$4,1),Transactions!$A$7:$A$1506,"&lt;"&amp;DATE($B$3,C$4+1,1)))</f>
        <v/>
      </c>
      <c r="D19" s="35" t="str">
        <f aca="false">IF($A19="","",SUMIFS(Transactions!$C$7:$C$1506,Transactions!$D$7:$D$1506,$A19,Transactions!$A$7:$A$1506,"&gt;="&amp;DATE($B$3,D$4,1),Transactions!$A$7:$A$1506,"&lt;"&amp;DATE($B$3,D$4+1,1)))</f>
        <v/>
      </c>
      <c r="E19" s="35" t="str">
        <f aca="false">IF($A19="","",SUMIFS(Transactions!$C$7:$C$1506,Transactions!$D$7:$D$1506,$A19,Transactions!$A$7:$A$1506,"&gt;="&amp;DATE($B$3,E$4,1),Transactions!$A$7:$A$1506,"&lt;"&amp;DATE($B$3,E$4+1,1)))</f>
        <v/>
      </c>
      <c r="F19" s="35" t="str">
        <f aca="false">IF($A19="","",SUMIFS(Transactions!$C$7:$C$1506,Transactions!$D$7:$D$1506,$A19,Transactions!$A$7:$A$1506,"&gt;="&amp;DATE($B$3,F$4,1),Transactions!$A$7:$A$1506,"&lt;"&amp;DATE($B$3,F$4+1,1)))</f>
        <v/>
      </c>
      <c r="G19" s="35" t="str">
        <f aca="false">IF($A19="","",SUMIFS(Transactions!$C$7:$C$1506,Transactions!$D$7:$D$1506,$A19,Transactions!$A$7:$A$1506,"&gt;="&amp;DATE($B$3,G$4,1),Transactions!$A$7:$A$1506,"&lt;"&amp;DATE($B$3,G$4+1,1)))</f>
        <v/>
      </c>
      <c r="H19" s="35" t="str">
        <f aca="false">IF($A19="","",SUMIFS(Transactions!$C$7:$C$1506,Transactions!$D$7:$D$1506,$A19,Transactions!$A$7:$A$1506,"&gt;="&amp;DATE($B$3,H$4,1),Transactions!$A$7:$A$1506,"&lt;"&amp;DATE($B$3,H$4+1,1)))</f>
        <v/>
      </c>
      <c r="I19" s="35" t="str">
        <f aca="false">IF($A19="","",SUMIFS(Transactions!$C$7:$C$1506,Transactions!$D$7:$D$1506,$A19,Transactions!$A$7:$A$1506,"&gt;="&amp;DATE($B$3,I$4,1),Transactions!$A$7:$A$1506,"&lt;"&amp;DATE($B$3,I$4+1,1)))</f>
        <v/>
      </c>
      <c r="J19" s="35" t="str">
        <f aca="false">IF($A19="","",SUMIFS(Transactions!$C$7:$C$1506,Transactions!$D$7:$D$1506,$A19,Transactions!$A$7:$A$1506,"&gt;="&amp;DATE($B$3,J$4,1),Transactions!$A$7:$A$1506,"&lt;"&amp;DATE($B$3,J$4+1,1)))</f>
        <v/>
      </c>
      <c r="K19" s="35" t="str">
        <f aca="false">IF($A19="","",SUMIFS(Transactions!$C$7:$C$1506,Transactions!$D$7:$D$1506,$A19,Transactions!$A$7:$A$1506,"&gt;="&amp;DATE($B$3,K$4,1),Transactions!$A$7:$A$1506,"&lt;"&amp;DATE($B$3,K$4+1,1)))</f>
        <v/>
      </c>
      <c r="L19" s="35" t="str">
        <f aca="false">IF($A19="","",SUMIFS(Transactions!$C$7:$C$1506,Transactions!$D$7:$D$1506,$A19,Transactions!$A$7:$A$1506,"&gt;="&amp;DATE($B$3,L$4,1),Transactions!$A$7:$A$1506,"&lt;"&amp;DATE($B$3,L$4+1,1)))</f>
        <v/>
      </c>
      <c r="M19" s="35" t="str">
        <f aca="false">IF($A19="","",SUMIFS(Transactions!$C$7:$C$1506,Transactions!$D$7:$D$1506,$A19,Transactions!$A$7:$A$1506,"&gt;="&amp;DATE($B$3,M$4,1),Transactions!$A$7:$A$1506,"&lt;"&amp;DATE($B$3,M$4+1,1)))</f>
        <v/>
      </c>
      <c r="N19" s="41" t="str">
        <f aca="false">IF($A19="","",SUM(B19:M19))</f>
        <v/>
      </c>
      <c r="O19" s="41" t="str">
        <f aca="false">IF($A19="","",IF(COUNTIF(B19:M19,"&lt;&gt;0")=0,0,N19/COUNTIF(B19:M19,"&lt;&gt;0")))</f>
        <v/>
      </c>
    </row>
    <row r="20" customFormat="false" ht="15" hidden="false" customHeight="false" outlineLevel="0" collapsed="false">
      <c r="A20" s="32" t="str">
        <f aca="false">IF(Settings!$A$13="","",Settings!$A$13)</f>
        <v/>
      </c>
      <c r="B20" s="35" t="str">
        <f aca="false">IF($A20="","",SUMIFS(Transactions!$C$7:$C$1506,Transactions!$D$7:$D$1506,$A20,Transactions!$A$7:$A$1506,"&gt;="&amp;DATE($B$3,B$4,1),Transactions!$A$7:$A$1506,"&lt;"&amp;DATE($B$3,B$4+1,1)))</f>
        <v/>
      </c>
      <c r="C20" s="35" t="str">
        <f aca="false">IF($A20="","",SUMIFS(Transactions!$C$7:$C$1506,Transactions!$D$7:$D$1506,$A20,Transactions!$A$7:$A$1506,"&gt;="&amp;DATE($B$3,C$4,1),Transactions!$A$7:$A$1506,"&lt;"&amp;DATE($B$3,C$4+1,1)))</f>
        <v/>
      </c>
      <c r="D20" s="35" t="str">
        <f aca="false">IF($A20="","",SUMIFS(Transactions!$C$7:$C$1506,Transactions!$D$7:$D$1506,$A20,Transactions!$A$7:$A$1506,"&gt;="&amp;DATE($B$3,D$4,1),Transactions!$A$7:$A$1506,"&lt;"&amp;DATE($B$3,D$4+1,1)))</f>
        <v/>
      </c>
      <c r="E20" s="35" t="str">
        <f aca="false">IF($A20="","",SUMIFS(Transactions!$C$7:$C$1506,Transactions!$D$7:$D$1506,$A20,Transactions!$A$7:$A$1506,"&gt;="&amp;DATE($B$3,E$4,1),Transactions!$A$7:$A$1506,"&lt;"&amp;DATE($B$3,E$4+1,1)))</f>
        <v/>
      </c>
      <c r="F20" s="35" t="str">
        <f aca="false">IF($A20="","",SUMIFS(Transactions!$C$7:$C$1506,Transactions!$D$7:$D$1506,$A20,Transactions!$A$7:$A$1506,"&gt;="&amp;DATE($B$3,F$4,1),Transactions!$A$7:$A$1506,"&lt;"&amp;DATE($B$3,F$4+1,1)))</f>
        <v/>
      </c>
      <c r="G20" s="35" t="str">
        <f aca="false">IF($A20="","",SUMIFS(Transactions!$C$7:$C$1506,Transactions!$D$7:$D$1506,$A20,Transactions!$A$7:$A$1506,"&gt;="&amp;DATE($B$3,G$4,1),Transactions!$A$7:$A$1506,"&lt;"&amp;DATE($B$3,G$4+1,1)))</f>
        <v/>
      </c>
      <c r="H20" s="35" t="str">
        <f aca="false">IF($A20="","",SUMIFS(Transactions!$C$7:$C$1506,Transactions!$D$7:$D$1506,$A20,Transactions!$A$7:$A$1506,"&gt;="&amp;DATE($B$3,H$4,1),Transactions!$A$7:$A$1506,"&lt;"&amp;DATE($B$3,H$4+1,1)))</f>
        <v/>
      </c>
      <c r="I20" s="35" t="str">
        <f aca="false">IF($A20="","",SUMIFS(Transactions!$C$7:$C$1506,Transactions!$D$7:$D$1506,$A20,Transactions!$A$7:$A$1506,"&gt;="&amp;DATE($B$3,I$4,1),Transactions!$A$7:$A$1506,"&lt;"&amp;DATE($B$3,I$4+1,1)))</f>
        <v/>
      </c>
      <c r="J20" s="35" t="str">
        <f aca="false">IF($A20="","",SUMIFS(Transactions!$C$7:$C$1506,Transactions!$D$7:$D$1506,$A20,Transactions!$A$7:$A$1506,"&gt;="&amp;DATE($B$3,J$4,1),Transactions!$A$7:$A$1506,"&lt;"&amp;DATE($B$3,J$4+1,1)))</f>
        <v/>
      </c>
      <c r="K20" s="35" t="str">
        <f aca="false">IF($A20="","",SUMIFS(Transactions!$C$7:$C$1506,Transactions!$D$7:$D$1506,$A20,Transactions!$A$7:$A$1506,"&gt;="&amp;DATE($B$3,K$4,1),Transactions!$A$7:$A$1506,"&lt;"&amp;DATE($B$3,K$4+1,1)))</f>
        <v/>
      </c>
      <c r="L20" s="35" t="str">
        <f aca="false">IF($A20="","",SUMIFS(Transactions!$C$7:$C$1506,Transactions!$D$7:$D$1506,$A20,Transactions!$A$7:$A$1506,"&gt;="&amp;DATE($B$3,L$4,1),Transactions!$A$7:$A$1506,"&lt;"&amp;DATE($B$3,L$4+1,1)))</f>
        <v/>
      </c>
      <c r="M20" s="35" t="str">
        <f aca="false">IF($A20="","",SUMIFS(Transactions!$C$7:$C$1506,Transactions!$D$7:$D$1506,$A20,Transactions!$A$7:$A$1506,"&gt;="&amp;DATE($B$3,M$4,1),Transactions!$A$7:$A$1506,"&lt;"&amp;DATE($B$3,M$4+1,1)))</f>
        <v/>
      </c>
      <c r="N20" s="41" t="str">
        <f aca="false">IF($A20="","",SUM(B20:M20))</f>
        <v/>
      </c>
      <c r="O20" s="41" t="str">
        <f aca="false">IF($A20="","",IF(COUNTIF(B20:M20,"&lt;&gt;0")=0,0,N20/COUNTIF(B20:M20,"&lt;&gt;0")))</f>
        <v/>
      </c>
    </row>
    <row r="22" customFormat="false" ht="30" hidden="false" customHeight="true" outlineLevel="0" collapsed="false">
      <c r="A22" s="40" t="s">
        <v>195</v>
      </c>
      <c r="B22" s="14" t="s">
        <v>181</v>
      </c>
      <c r="C22" s="14" t="s">
        <v>182</v>
      </c>
      <c r="D22" s="14" t="s">
        <v>183</v>
      </c>
      <c r="E22" s="14" t="s">
        <v>184</v>
      </c>
      <c r="F22" s="14" t="s">
        <v>52</v>
      </c>
      <c r="G22" s="14" t="s">
        <v>185</v>
      </c>
      <c r="H22" s="14" t="s">
        <v>186</v>
      </c>
      <c r="I22" s="14" t="s">
        <v>187</v>
      </c>
      <c r="J22" s="14" t="s">
        <v>188</v>
      </c>
      <c r="K22" s="14" t="s">
        <v>189</v>
      </c>
      <c r="L22" s="14" t="s">
        <v>190</v>
      </c>
      <c r="M22" s="14" t="s">
        <v>191</v>
      </c>
      <c r="N22" s="14" t="s">
        <v>192</v>
      </c>
      <c r="O22" s="14" t="s">
        <v>194</v>
      </c>
    </row>
    <row r="23" customFormat="false" ht="15" hidden="false" customHeight="false" outlineLevel="0" collapsed="false">
      <c r="A23" s="32" t="str">
        <f aca="false">IF(Settings!$A$14="","",Settings!$A$14)</f>
        <v>Uncategorised</v>
      </c>
      <c r="B23" s="35" t="n">
        <f aca="false">IF($A23="","",-SUMIFS(Transactions!$C$7:$C$1506,Transactions!$D$7:$D$1506,$A23,Transactions!$A$7:$A$1506,"&gt;="&amp;DATE($B$3,B$4,1),Transactions!$A$7:$A$1506,"&lt;"&amp;DATE($B$3,B$4+1,1)))</f>
        <v>-0</v>
      </c>
      <c r="C23" s="35" t="n">
        <f aca="false">IF($A23="","",-SUMIFS(Transactions!$C$7:$C$1506,Transactions!$D$7:$D$1506,$A23,Transactions!$A$7:$A$1506,"&gt;="&amp;DATE($B$3,C$4,1),Transactions!$A$7:$A$1506,"&lt;"&amp;DATE($B$3,C$4+1,1)))</f>
        <v>18.5</v>
      </c>
      <c r="D23" s="35" t="n">
        <f aca="false">IF($A23="","",-SUMIFS(Transactions!$C$7:$C$1506,Transactions!$D$7:$D$1506,$A23,Transactions!$A$7:$A$1506,"&gt;="&amp;DATE($B$3,D$4,1),Transactions!$A$7:$A$1506,"&lt;"&amp;DATE($B$3,D$4+1,1)))</f>
        <v>-0</v>
      </c>
      <c r="E23" s="35" t="n">
        <f aca="false">IF($A23="","",-SUMIFS(Transactions!$C$7:$C$1506,Transactions!$D$7:$D$1506,$A23,Transactions!$A$7:$A$1506,"&gt;="&amp;DATE($B$3,E$4,1),Transactions!$A$7:$A$1506,"&lt;"&amp;DATE($B$3,E$4+1,1)))</f>
        <v>-0</v>
      </c>
      <c r="F23" s="35" t="n">
        <f aca="false">IF($A23="","",-SUMIFS(Transactions!$C$7:$C$1506,Transactions!$D$7:$D$1506,$A23,Transactions!$A$7:$A$1506,"&gt;="&amp;DATE($B$3,F$4,1),Transactions!$A$7:$A$1506,"&lt;"&amp;DATE($B$3,F$4+1,1)))</f>
        <v>-0</v>
      </c>
      <c r="G23" s="35" t="n">
        <f aca="false">IF($A23="","",-SUMIFS(Transactions!$C$7:$C$1506,Transactions!$D$7:$D$1506,$A23,Transactions!$A$7:$A$1506,"&gt;="&amp;DATE($B$3,G$4,1),Transactions!$A$7:$A$1506,"&lt;"&amp;DATE($B$3,G$4+1,1)))</f>
        <v>-0</v>
      </c>
      <c r="H23" s="35" t="n">
        <f aca="false">IF($A23="","",-SUMIFS(Transactions!$C$7:$C$1506,Transactions!$D$7:$D$1506,$A23,Transactions!$A$7:$A$1506,"&gt;="&amp;DATE($B$3,H$4,1),Transactions!$A$7:$A$1506,"&lt;"&amp;DATE($B$3,H$4+1,1)))</f>
        <v>-0</v>
      </c>
      <c r="I23" s="35" t="n">
        <f aca="false">IF($A23="","",-SUMIFS(Transactions!$C$7:$C$1506,Transactions!$D$7:$D$1506,$A23,Transactions!$A$7:$A$1506,"&gt;="&amp;DATE($B$3,I$4,1),Transactions!$A$7:$A$1506,"&lt;"&amp;DATE($B$3,I$4+1,1)))</f>
        <v>-0</v>
      </c>
      <c r="J23" s="35" t="n">
        <f aca="false">IF($A23="","",-SUMIFS(Transactions!$C$7:$C$1506,Transactions!$D$7:$D$1506,$A23,Transactions!$A$7:$A$1506,"&gt;="&amp;DATE($B$3,J$4,1),Transactions!$A$7:$A$1506,"&lt;"&amp;DATE($B$3,J$4+1,1)))</f>
        <v>-0</v>
      </c>
      <c r="K23" s="35" t="n">
        <f aca="false">IF($A23="","",-SUMIFS(Transactions!$C$7:$C$1506,Transactions!$D$7:$D$1506,$A23,Transactions!$A$7:$A$1506,"&gt;="&amp;DATE($B$3,K$4,1),Transactions!$A$7:$A$1506,"&lt;"&amp;DATE($B$3,K$4+1,1)))</f>
        <v>-0</v>
      </c>
      <c r="L23" s="35" t="n">
        <f aca="false">IF($A23="","",-SUMIFS(Transactions!$C$7:$C$1506,Transactions!$D$7:$D$1506,$A23,Transactions!$A$7:$A$1506,"&gt;="&amp;DATE($B$3,L$4,1),Transactions!$A$7:$A$1506,"&lt;"&amp;DATE($B$3,L$4+1,1)))</f>
        <v>-0</v>
      </c>
      <c r="M23" s="35" t="n">
        <f aca="false">IF($A23="","",-SUMIFS(Transactions!$C$7:$C$1506,Transactions!$D$7:$D$1506,$A23,Transactions!$A$7:$A$1506,"&gt;="&amp;DATE($B$3,M$4,1),Transactions!$A$7:$A$1506,"&lt;"&amp;DATE($B$3,M$4+1,1)))</f>
        <v>-0</v>
      </c>
      <c r="N23" s="41" t="n">
        <f aca="false">IF($A23="","",SUM(B23:M23))</f>
        <v>18.5</v>
      </c>
      <c r="O23" s="41" t="n">
        <f aca="false">IF($A23="","",IF(COUNTIF(B23:M23,"&lt;&gt;0")=0,0,N23/COUNTIF(B23:M23,"&lt;&gt;0")))</f>
        <v>18.5</v>
      </c>
    </row>
    <row r="24" customFormat="false" ht="15" hidden="false" customHeight="false" outlineLevel="0" collapsed="false">
      <c r="A24" s="32" t="str">
        <f aca="false">IF(Settings!$A$15="","",Settings!$A$15)</f>
        <v>Housing</v>
      </c>
      <c r="B24" s="35" t="n">
        <f aca="false">IF($A24="","",-SUMIFS(Transactions!$C$7:$C$1506,Transactions!$D$7:$D$1506,$A24,Transactions!$A$7:$A$1506,"&gt;="&amp;DATE($B$3,B$4,1),Transactions!$A$7:$A$1506,"&lt;"&amp;DATE($B$3,B$4+1,1)))</f>
        <v>1500</v>
      </c>
      <c r="C24" s="35" t="n">
        <f aca="false">IF($A24="","",-SUMIFS(Transactions!$C$7:$C$1506,Transactions!$D$7:$D$1506,$A24,Transactions!$A$7:$A$1506,"&gt;="&amp;DATE($B$3,C$4,1),Transactions!$A$7:$A$1506,"&lt;"&amp;DATE($B$3,C$4+1,1)))</f>
        <v>1500</v>
      </c>
      <c r="D24" s="35" t="n">
        <f aca="false">IF($A24="","",-SUMIFS(Transactions!$C$7:$C$1506,Transactions!$D$7:$D$1506,$A24,Transactions!$A$7:$A$1506,"&gt;="&amp;DATE($B$3,D$4,1),Transactions!$A$7:$A$1506,"&lt;"&amp;DATE($B$3,D$4+1,1)))</f>
        <v>1500</v>
      </c>
      <c r="E24" s="35" t="n">
        <f aca="false">IF($A24="","",-SUMIFS(Transactions!$C$7:$C$1506,Transactions!$D$7:$D$1506,$A24,Transactions!$A$7:$A$1506,"&gt;="&amp;DATE($B$3,E$4,1),Transactions!$A$7:$A$1506,"&lt;"&amp;DATE($B$3,E$4+1,1)))</f>
        <v>-0</v>
      </c>
      <c r="F24" s="35" t="n">
        <f aca="false">IF($A24="","",-SUMIFS(Transactions!$C$7:$C$1506,Transactions!$D$7:$D$1506,$A24,Transactions!$A$7:$A$1506,"&gt;="&amp;DATE($B$3,F$4,1),Transactions!$A$7:$A$1506,"&lt;"&amp;DATE($B$3,F$4+1,1)))</f>
        <v>-0</v>
      </c>
      <c r="G24" s="35" t="n">
        <f aca="false">IF($A24="","",-SUMIFS(Transactions!$C$7:$C$1506,Transactions!$D$7:$D$1506,$A24,Transactions!$A$7:$A$1506,"&gt;="&amp;DATE($B$3,G$4,1),Transactions!$A$7:$A$1506,"&lt;"&amp;DATE($B$3,G$4+1,1)))</f>
        <v>-0</v>
      </c>
      <c r="H24" s="35" t="n">
        <f aca="false">IF($A24="","",-SUMIFS(Transactions!$C$7:$C$1506,Transactions!$D$7:$D$1506,$A24,Transactions!$A$7:$A$1506,"&gt;="&amp;DATE($B$3,H$4,1),Transactions!$A$7:$A$1506,"&lt;"&amp;DATE($B$3,H$4+1,1)))</f>
        <v>-0</v>
      </c>
      <c r="I24" s="35" t="n">
        <f aca="false">IF($A24="","",-SUMIFS(Transactions!$C$7:$C$1506,Transactions!$D$7:$D$1506,$A24,Transactions!$A$7:$A$1506,"&gt;="&amp;DATE($B$3,I$4,1),Transactions!$A$7:$A$1506,"&lt;"&amp;DATE($B$3,I$4+1,1)))</f>
        <v>-0</v>
      </c>
      <c r="J24" s="35" t="n">
        <f aca="false">IF($A24="","",-SUMIFS(Transactions!$C$7:$C$1506,Transactions!$D$7:$D$1506,$A24,Transactions!$A$7:$A$1506,"&gt;="&amp;DATE($B$3,J$4,1),Transactions!$A$7:$A$1506,"&lt;"&amp;DATE($B$3,J$4+1,1)))</f>
        <v>-0</v>
      </c>
      <c r="K24" s="35" t="n">
        <f aca="false">IF($A24="","",-SUMIFS(Transactions!$C$7:$C$1506,Transactions!$D$7:$D$1506,$A24,Transactions!$A$7:$A$1506,"&gt;="&amp;DATE($B$3,K$4,1),Transactions!$A$7:$A$1506,"&lt;"&amp;DATE($B$3,K$4+1,1)))</f>
        <v>-0</v>
      </c>
      <c r="L24" s="35" t="n">
        <f aca="false">IF($A24="","",-SUMIFS(Transactions!$C$7:$C$1506,Transactions!$D$7:$D$1506,$A24,Transactions!$A$7:$A$1506,"&gt;="&amp;DATE($B$3,L$4,1),Transactions!$A$7:$A$1506,"&lt;"&amp;DATE($B$3,L$4+1,1)))</f>
        <v>-0</v>
      </c>
      <c r="M24" s="35" t="n">
        <f aca="false">IF($A24="","",-SUMIFS(Transactions!$C$7:$C$1506,Transactions!$D$7:$D$1506,$A24,Transactions!$A$7:$A$1506,"&gt;="&amp;DATE($B$3,M$4,1),Transactions!$A$7:$A$1506,"&lt;"&amp;DATE($B$3,M$4+1,1)))</f>
        <v>-0</v>
      </c>
      <c r="N24" s="41" t="n">
        <f aca="false">IF($A24="","",SUM(B24:M24))</f>
        <v>4500</v>
      </c>
      <c r="O24" s="41" t="n">
        <f aca="false">IF($A24="","",IF(COUNTIF(B24:M24,"&lt;&gt;0")=0,0,N24/COUNTIF(B24:M24,"&lt;&gt;0")))</f>
        <v>1500</v>
      </c>
    </row>
    <row r="25" customFormat="false" ht="15" hidden="false" customHeight="false" outlineLevel="0" collapsed="false">
      <c r="A25" s="32" t="str">
        <f aca="false">IF(Settings!$A$16="","",Settings!$A$16)</f>
        <v>Utilities</v>
      </c>
      <c r="B25" s="35" t="n">
        <f aca="false">IF($A25="","",-SUMIFS(Transactions!$C$7:$C$1506,Transactions!$D$7:$D$1506,$A25,Transactions!$A$7:$A$1506,"&gt;="&amp;DATE($B$3,B$4,1),Transactions!$A$7:$A$1506,"&lt;"&amp;DATE($B$3,B$4+1,1)))</f>
        <v>197</v>
      </c>
      <c r="C25" s="35" t="n">
        <f aca="false">IF($A25="","",-SUMIFS(Transactions!$C$7:$C$1506,Transactions!$D$7:$D$1506,$A25,Transactions!$A$7:$A$1506,"&gt;="&amp;DATE($B$3,C$4,1),Transactions!$A$7:$A$1506,"&lt;"&amp;DATE($B$3,C$4+1,1)))</f>
        <v>79</v>
      </c>
      <c r="D25" s="35" t="n">
        <f aca="false">IF($A25="","",-SUMIFS(Transactions!$C$7:$C$1506,Transactions!$D$7:$D$1506,$A25,Transactions!$A$7:$A$1506,"&gt;="&amp;DATE($B$3,D$4,1),Transactions!$A$7:$A$1506,"&lt;"&amp;DATE($B$3,D$4+1,1)))</f>
        <v>210</v>
      </c>
      <c r="E25" s="35" t="n">
        <f aca="false">IF($A25="","",-SUMIFS(Transactions!$C$7:$C$1506,Transactions!$D$7:$D$1506,$A25,Transactions!$A$7:$A$1506,"&gt;="&amp;DATE($B$3,E$4,1),Transactions!$A$7:$A$1506,"&lt;"&amp;DATE($B$3,E$4+1,1)))</f>
        <v>-0</v>
      </c>
      <c r="F25" s="35" t="n">
        <f aca="false">IF($A25="","",-SUMIFS(Transactions!$C$7:$C$1506,Transactions!$D$7:$D$1506,$A25,Transactions!$A$7:$A$1506,"&gt;="&amp;DATE($B$3,F$4,1),Transactions!$A$7:$A$1506,"&lt;"&amp;DATE($B$3,F$4+1,1)))</f>
        <v>-0</v>
      </c>
      <c r="G25" s="35" t="n">
        <f aca="false">IF($A25="","",-SUMIFS(Transactions!$C$7:$C$1506,Transactions!$D$7:$D$1506,$A25,Transactions!$A$7:$A$1506,"&gt;="&amp;DATE($B$3,G$4,1),Transactions!$A$7:$A$1506,"&lt;"&amp;DATE($B$3,G$4+1,1)))</f>
        <v>-0</v>
      </c>
      <c r="H25" s="35" t="n">
        <f aca="false">IF($A25="","",-SUMIFS(Transactions!$C$7:$C$1506,Transactions!$D$7:$D$1506,$A25,Transactions!$A$7:$A$1506,"&gt;="&amp;DATE($B$3,H$4,1),Transactions!$A$7:$A$1506,"&lt;"&amp;DATE($B$3,H$4+1,1)))</f>
        <v>-0</v>
      </c>
      <c r="I25" s="35" t="n">
        <f aca="false">IF($A25="","",-SUMIFS(Transactions!$C$7:$C$1506,Transactions!$D$7:$D$1506,$A25,Transactions!$A$7:$A$1506,"&gt;="&amp;DATE($B$3,I$4,1),Transactions!$A$7:$A$1506,"&lt;"&amp;DATE($B$3,I$4+1,1)))</f>
        <v>-0</v>
      </c>
      <c r="J25" s="35" t="n">
        <f aca="false">IF($A25="","",-SUMIFS(Transactions!$C$7:$C$1506,Transactions!$D$7:$D$1506,$A25,Transactions!$A$7:$A$1506,"&gt;="&amp;DATE($B$3,J$4,1),Transactions!$A$7:$A$1506,"&lt;"&amp;DATE($B$3,J$4+1,1)))</f>
        <v>-0</v>
      </c>
      <c r="K25" s="35" t="n">
        <f aca="false">IF($A25="","",-SUMIFS(Transactions!$C$7:$C$1506,Transactions!$D$7:$D$1506,$A25,Transactions!$A$7:$A$1506,"&gt;="&amp;DATE($B$3,K$4,1),Transactions!$A$7:$A$1506,"&lt;"&amp;DATE($B$3,K$4+1,1)))</f>
        <v>-0</v>
      </c>
      <c r="L25" s="35" t="n">
        <f aca="false">IF($A25="","",-SUMIFS(Transactions!$C$7:$C$1506,Transactions!$D$7:$D$1506,$A25,Transactions!$A$7:$A$1506,"&gt;="&amp;DATE($B$3,L$4,1),Transactions!$A$7:$A$1506,"&lt;"&amp;DATE($B$3,L$4+1,1)))</f>
        <v>-0</v>
      </c>
      <c r="M25" s="35" t="n">
        <f aca="false">IF($A25="","",-SUMIFS(Transactions!$C$7:$C$1506,Transactions!$D$7:$D$1506,$A25,Transactions!$A$7:$A$1506,"&gt;="&amp;DATE($B$3,M$4,1),Transactions!$A$7:$A$1506,"&lt;"&amp;DATE($B$3,M$4+1,1)))</f>
        <v>-0</v>
      </c>
      <c r="N25" s="41" t="n">
        <f aca="false">IF($A25="","",SUM(B25:M25))</f>
        <v>486</v>
      </c>
      <c r="O25" s="41" t="n">
        <f aca="false">IF($A25="","",IF(COUNTIF(B25:M25,"&lt;&gt;0")=0,0,N25/COUNTIF(B25:M25,"&lt;&gt;0")))</f>
        <v>162</v>
      </c>
    </row>
    <row r="26" customFormat="false" ht="15" hidden="false" customHeight="false" outlineLevel="0" collapsed="false">
      <c r="A26" s="32" t="str">
        <f aca="false">IF(Settings!$A$17="","",Settings!$A$17)</f>
        <v>Groceries</v>
      </c>
      <c r="B26" s="35" t="n">
        <f aca="false">IF($A26="","",-SUMIFS(Transactions!$C$7:$C$1506,Transactions!$D$7:$D$1506,$A26,Transactions!$A$7:$A$1506,"&gt;="&amp;DATE($B$3,B$4,1),Transactions!$A$7:$A$1506,"&lt;"&amp;DATE($B$3,B$4+1,1)))</f>
        <v>357.45</v>
      </c>
      <c r="C26" s="35" t="n">
        <f aca="false">IF($A26="","",-SUMIFS(Transactions!$C$7:$C$1506,Transactions!$D$7:$D$1506,$A26,Transactions!$A$7:$A$1506,"&gt;="&amp;DATE($B$3,C$4,1),Transactions!$A$7:$A$1506,"&lt;"&amp;DATE($B$3,C$4+1,1)))</f>
        <v>383.15</v>
      </c>
      <c r="D26" s="35" t="n">
        <f aca="false">IF($A26="","",-SUMIFS(Transactions!$C$7:$C$1506,Transactions!$D$7:$D$1506,$A26,Transactions!$A$7:$A$1506,"&gt;="&amp;DATE($B$3,D$4,1),Transactions!$A$7:$A$1506,"&lt;"&amp;DATE($B$3,D$4+1,1)))</f>
        <v>248.5</v>
      </c>
      <c r="E26" s="35" t="n">
        <f aca="false">IF($A26="","",-SUMIFS(Transactions!$C$7:$C$1506,Transactions!$D$7:$D$1506,$A26,Transactions!$A$7:$A$1506,"&gt;="&amp;DATE($B$3,E$4,1),Transactions!$A$7:$A$1506,"&lt;"&amp;DATE($B$3,E$4+1,1)))</f>
        <v>-0</v>
      </c>
      <c r="F26" s="35" t="n">
        <f aca="false">IF($A26="","",-SUMIFS(Transactions!$C$7:$C$1506,Transactions!$D$7:$D$1506,$A26,Transactions!$A$7:$A$1506,"&gt;="&amp;DATE($B$3,F$4,1),Transactions!$A$7:$A$1506,"&lt;"&amp;DATE($B$3,F$4+1,1)))</f>
        <v>-0</v>
      </c>
      <c r="G26" s="35" t="n">
        <f aca="false">IF($A26="","",-SUMIFS(Transactions!$C$7:$C$1506,Transactions!$D$7:$D$1506,$A26,Transactions!$A$7:$A$1506,"&gt;="&amp;DATE($B$3,G$4,1),Transactions!$A$7:$A$1506,"&lt;"&amp;DATE($B$3,G$4+1,1)))</f>
        <v>-0</v>
      </c>
      <c r="H26" s="35" t="n">
        <f aca="false">IF($A26="","",-SUMIFS(Transactions!$C$7:$C$1506,Transactions!$D$7:$D$1506,$A26,Transactions!$A$7:$A$1506,"&gt;="&amp;DATE($B$3,H$4,1),Transactions!$A$7:$A$1506,"&lt;"&amp;DATE($B$3,H$4+1,1)))</f>
        <v>-0</v>
      </c>
      <c r="I26" s="35" t="n">
        <f aca="false">IF($A26="","",-SUMIFS(Transactions!$C$7:$C$1506,Transactions!$D$7:$D$1506,$A26,Transactions!$A$7:$A$1506,"&gt;="&amp;DATE($B$3,I$4,1),Transactions!$A$7:$A$1506,"&lt;"&amp;DATE($B$3,I$4+1,1)))</f>
        <v>-0</v>
      </c>
      <c r="J26" s="35" t="n">
        <f aca="false">IF($A26="","",-SUMIFS(Transactions!$C$7:$C$1506,Transactions!$D$7:$D$1506,$A26,Transactions!$A$7:$A$1506,"&gt;="&amp;DATE($B$3,J$4,1),Transactions!$A$7:$A$1506,"&lt;"&amp;DATE($B$3,J$4+1,1)))</f>
        <v>-0</v>
      </c>
      <c r="K26" s="35" t="n">
        <f aca="false">IF($A26="","",-SUMIFS(Transactions!$C$7:$C$1506,Transactions!$D$7:$D$1506,$A26,Transactions!$A$7:$A$1506,"&gt;="&amp;DATE($B$3,K$4,1),Transactions!$A$7:$A$1506,"&lt;"&amp;DATE($B$3,K$4+1,1)))</f>
        <v>-0</v>
      </c>
      <c r="L26" s="35" t="n">
        <f aca="false">IF($A26="","",-SUMIFS(Transactions!$C$7:$C$1506,Transactions!$D$7:$D$1506,$A26,Transactions!$A$7:$A$1506,"&gt;="&amp;DATE($B$3,L$4,1),Transactions!$A$7:$A$1506,"&lt;"&amp;DATE($B$3,L$4+1,1)))</f>
        <v>-0</v>
      </c>
      <c r="M26" s="35" t="n">
        <f aca="false">IF($A26="","",-SUMIFS(Transactions!$C$7:$C$1506,Transactions!$D$7:$D$1506,$A26,Transactions!$A$7:$A$1506,"&gt;="&amp;DATE($B$3,M$4,1),Transactions!$A$7:$A$1506,"&lt;"&amp;DATE($B$3,M$4+1,1)))</f>
        <v>-0</v>
      </c>
      <c r="N26" s="41" t="n">
        <f aca="false">IF($A26="","",SUM(B26:M26))</f>
        <v>989.1</v>
      </c>
      <c r="O26" s="41" t="n">
        <f aca="false">IF($A26="","",IF(COUNTIF(B26:M26,"&lt;&gt;0")=0,0,N26/COUNTIF(B26:M26,"&lt;&gt;0")))</f>
        <v>329.7</v>
      </c>
    </row>
    <row r="27" customFormat="false" ht="15" hidden="false" customHeight="false" outlineLevel="0" collapsed="false">
      <c r="A27" s="32" t="str">
        <f aca="false">IF(Settings!$A$18="","",Settings!$A$18)</f>
        <v>Transport</v>
      </c>
      <c r="B27" s="35" t="n">
        <f aca="false">IF($A27="","",-SUMIFS(Transactions!$C$7:$C$1506,Transactions!$D$7:$D$1506,$A27,Transactions!$A$7:$A$1506,"&gt;="&amp;DATE($B$3,B$4,1),Transactions!$A$7:$A$1506,"&lt;"&amp;DATE($B$3,B$4+1,1)))</f>
        <v>68.4</v>
      </c>
      <c r="C27" s="35" t="n">
        <f aca="false">IF($A27="","",-SUMIFS(Transactions!$C$7:$C$1506,Transactions!$D$7:$D$1506,$A27,Transactions!$A$7:$A$1506,"&gt;="&amp;DATE($B$3,C$4,1),Transactions!$A$7:$A$1506,"&lt;"&amp;DATE($B$3,C$4+1,1)))</f>
        <v>96.6</v>
      </c>
      <c r="D27" s="35" t="n">
        <f aca="false">IF($A27="","",-SUMIFS(Transactions!$C$7:$C$1506,Transactions!$D$7:$D$1506,$A27,Transactions!$A$7:$A$1506,"&gt;="&amp;DATE($B$3,D$4,1),Transactions!$A$7:$A$1506,"&lt;"&amp;DATE($B$3,D$4+1,1)))</f>
        <v>75.2</v>
      </c>
      <c r="E27" s="35" t="n">
        <f aca="false">IF($A27="","",-SUMIFS(Transactions!$C$7:$C$1506,Transactions!$D$7:$D$1506,$A27,Transactions!$A$7:$A$1506,"&gt;="&amp;DATE($B$3,E$4,1),Transactions!$A$7:$A$1506,"&lt;"&amp;DATE($B$3,E$4+1,1)))</f>
        <v>-0</v>
      </c>
      <c r="F27" s="35" t="n">
        <f aca="false">IF($A27="","",-SUMIFS(Transactions!$C$7:$C$1506,Transactions!$D$7:$D$1506,$A27,Transactions!$A$7:$A$1506,"&gt;="&amp;DATE($B$3,F$4,1),Transactions!$A$7:$A$1506,"&lt;"&amp;DATE($B$3,F$4+1,1)))</f>
        <v>-0</v>
      </c>
      <c r="G27" s="35" t="n">
        <f aca="false">IF($A27="","",-SUMIFS(Transactions!$C$7:$C$1506,Transactions!$D$7:$D$1506,$A27,Transactions!$A$7:$A$1506,"&gt;="&amp;DATE($B$3,G$4,1),Transactions!$A$7:$A$1506,"&lt;"&amp;DATE($B$3,G$4+1,1)))</f>
        <v>-0</v>
      </c>
      <c r="H27" s="35" t="n">
        <f aca="false">IF($A27="","",-SUMIFS(Transactions!$C$7:$C$1506,Transactions!$D$7:$D$1506,$A27,Transactions!$A$7:$A$1506,"&gt;="&amp;DATE($B$3,H$4,1),Transactions!$A$7:$A$1506,"&lt;"&amp;DATE($B$3,H$4+1,1)))</f>
        <v>-0</v>
      </c>
      <c r="I27" s="35" t="n">
        <f aca="false">IF($A27="","",-SUMIFS(Transactions!$C$7:$C$1506,Transactions!$D$7:$D$1506,$A27,Transactions!$A$7:$A$1506,"&gt;="&amp;DATE($B$3,I$4,1),Transactions!$A$7:$A$1506,"&lt;"&amp;DATE($B$3,I$4+1,1)))</f>
        <v>-0</v>
      </c>
      <c r="J27" s="35" t="n">
        <f aca="false">IF($A27="","",-SUMIFS(Transactions!$C$7:$C$1506,Transactions!$D$7:$D$1506,$A27,Transactions!$A$7:$A$1506,"&gt;="&amp;DATE($B$3,J$4,1),Transactions!$A$7:$A$1506,"&lt;"&amp;DATE($B$3,J$4+1,1)))</f>
        <v>-0</v>
      </c>
      <c r="K27" s="35" t="n">
        <f aca="false">IF($A27="","",-SUMIFS(Transactions!$C$7:$C$1506,Transactions!$D$7:$D$1506,$A27,Transactions!$A$7:$A$1506,"&gt;="&amp;DATE($B$3,K$4,1),Transactions!$A$7:$A$1506,"&lt;"&amp;DATE($B$3,K$4+1,1)))</f>
        <v>-0</v>
      </c>
      <c r="L27" s="35" t="n">
        <f aca="false">IF($A27="","",-SUMIFS(Transactions!$C$7:$C$1506,Transactions!$D$7:$D$1506,$A27,Transactions!$A$7:$A$1506,"&gt;="&amp;DATE($B$3,L$4,1),Transactions!$A$7:$A$1506,"&lt;"&amp;DATE($B$3,L$4+1,1)))</f>
        <v>-0</v>
      </c>
      <c r="M27" s="35" t="n">
        <f aca="false">IF($A27="","",-SUMIFS(Transactions!$C$7:$C$1506,Transactions!$D$7:$D$1506,$A27,Transactions!$A$7:$A$1506,"&gt;="&amp;DATE($B$3,M$4,1),Transactions!$A$7:$A$1506,"&lt;"&amp;DATE($B$3,M$4+1,1)))</f>
        <v>-0</v>
      </c>
      <c r="N27" s="41" t="n">
        <f aca="false">IF($A27="","",SUM(B27:M27))</f>
        <v>240.2</v>
      </c>
      <c r="O27" s="41" t="n">
        <f aca="false">IF($A27="","",IF(COUNTIF(B27:M27,"&lt;&gt;0")=0,0,N27/COUNTIF(B27:M27,"&lt;&gt;0")))</f>
        <v>80.0666666666667</v>
      </c>
    </row>
    <row r="28" customFormat="false" ht="15" hidden="false" customHeight="false" outlineLevel="0" collapsed="false">
      <c r="A28" s="32" t="str">
        <f aca="false">IF(Settings!$A$19="","",Settings!$A$19)</f>
        <v>Insurance</v>
      </c>
      <c r="B28" s="35" t="n">
        <f aca="false">IF($A28="","",-SUMIFS(Transactions!$C$7:$C$1506,Transactions!$D$7:$D$1506,$A28,Transactions!$A$7:$A$1506,"&gt;="&amp;DATE($B$3,B$4,1),Transactions!$A$7:$A$1506,"&lt;"&amp;DATE($B$3,B$4+1,1)))</f>
        <v>150</v>
      </c>
      <c r="C28" s="35" t="n">
        <f aca="false">IF($A28="","",-SUMIFS(Transactions!$C$7:$C$1506,Transactions!$D$7:$D$1506,$A28,Transactions!$A$7:$A$1506,"&gt;="&amp;DATE($B$3,C$4,1),Transactions!$A$7:$A$1506,"&lt;"&amp;DATE($B$3,C$4+1,1)))</f>
        <v>-0</v>
      </c>
      <c r="D28" s="35" t="n">
        <f aca="false">IF($A28="","",-SUMIFS(Transactions!$C$7:$C$1506,Transactions!$D$7:$D$1506,$A28,Transactions!$A$7:$A$1506,"&gt;="&amp;DATE($B$3,D$4,1),Transactions!$A$7:$A$1506,"&lt;"&amp;DATE($B$3,D$4+1,1)))</f>
        <v>-0</v>
      </c>
      <c r="E28" s="35" t="n">
        <f aca="false">IF($A28="","",-SUMIFS(Transactions!$C$7:$C$1506,Transactions!$D$7:$D$1506,$A28,Transactions!$A$7:$A$1506,"&gt;="&amp;DATE($B$3,E$4,1),Transactions!$A$7:$A$1506,"&lt;"&amp;DATE($B$3,E$4+1,1)))</f>
        <v>-0</v>
      </c>
      <c r="F28" s="35" t="n">
        <f aca="false">IF($A28="","",-SUMIFS(Transactions!$C$7:$C$1506,Transactions!$D$7:$D$1506,$A28,Transactions!$A$7:$A$1506,"&gt;="&amp;DATE($B$3,F$4,1),Transactions!$A$7:$A$1506,"&lt;"&amp;DATE($B$3,F$4+1,1)))</f>
        <v>-0</v>
      </c>
      <c r="G28" s="35" t="n">
        <f aca="false">IF($A28="","",-SUMIFS(Transactions!$C$7:$C$1506,Transactions!$D$7:$D$1506,$A28,Transactions!$A$7:$A$1506,"&gt;="&amp;DATE($B$3,G$4,1),Transactions!$A$7:$A$1506,"&lt;"&amp;DATE($B$3,G$4+1,1)))</f>
        <v>-0</v>
      </c>
      <c r="H28" s="35" t="n">
        <f aca="false">IF($A28="","",-SUMIFS(Transactions!$C$7:$C$1506,Transactions!$D$7:$D$1506,$A28,Transactions!$A$7:$A$1506,"&gt;="&amp;DATE($B$3,H$4,1),Transactions!$A$7:$A$1506,"&lt;"&amp;DATE($B$3,H$4+1,1)))</f>
        <v>-0</v>
      </c>
      <c r="I28" s="35" t="n">
        <f aca="false">IF($A28="","",-SUMIFS(Transactions!$C$7:$C$1506,Transactions!$D$7:$D$1506,$A28,Transactions!$A$7:$A$1506,"&gt;="&amp;DATE($B$3,I$4,1),Transactions!$A$7:$A$1506,"&lt;"&amp;DATE($B$3,I$4+1,1)))</f>
        <v>-0</v>
      </c>
      <c r="J28" s="35" t="n">
        <f aca="false">IF($A28="","",-SUMIFS(Transactions!$C$7:$C$1506,Transactions!$D$7:$D$1506,$A28,Transactions!$A$7:$A$1506,"&gt;="&amp;DATE($B$3,J$4,1),Transactions!$A$7:$A$1506,"&lt;"&amp;DATE($B$3,J$4+1,1)))</f>
        <v>-0</v>
      </c>
      <c r="K28" s="35" t="n">
        <f aca="false">IF($A28="","",-SUMIFS(Transactions!$C$7:$C$1506,Transactions!$D$7:$D$1506,$A28,Transactions!$A$7:$A$1506,"&gt;="&amp;DATE($B$3,K$4,1),Transactions!$A$7:$A$1506,"&lt;"&amp;DATE($B$3,K$4+1,1)))</f>
        <v>-0</v>
      </c>
      <c r="L28" s="35" t="n">
        <f aca="false">IF($A28="","",-SUMIFS(Transactions!$C$7:$C$1506,Transactions!$D$7:$D$1506,$A28,Transactions!$A$7:$A$1506,"&gt;="&amp;DATE($B$3,L$4,1),Transactions!$A$7:$A$1506,"&lt;"&amp;DATE($B$3,L$4+1,1)))</f>
        <v>-0</v>
      </c>
      <c r="M28" s="35" t="n">
        <f aca="false">IF($A28="","",-SUMIFS(Transactions!$C$7:$C$1506,Transactions!$D$7:$D$1506,$A28,Transactions!$A$7:$A$1506,"&gt;="&amp;DATE($B$3,M$4,1),Transactions!$A$7:$A$1506,"&lt;"&amp;DATE($B$3,M$4+1,1)))</f>
        <v>-0</v>
      </c>
      <c r="N28" s="41" t="n">
        <f aca="false">IF($A28="","",SUM(B28:M28))</f>
        <v>150</v>
      </c>
      <c r="O28" s="41" t="n">
        <f aca="false">IF($A28="","",IF(COUNTIF(B28:M28,"&lt;&gt;0")=0,0,N28/COUNTIF(B28:M28,"&lt;&gt;0")))</f>
        <v>150</v>
      </c>
    </row>
    <row r="29" customFormat="false" ht="15" hidden="false" customHeight="false" outlineLevel="0" collapsed="false">
      <c r="A29" s="32" t="str">
        <f aca="false">IF(Settings!$A$20="","",Settings!$A$20)</f>
        <v>Health</v>
      </c>
      <c r="B29" s="35" t="n">
        <f aca="false">IF($A29="","",-SUMIFS(Transactions!$C$7:$C$1506,Transactions!$D$7:$D$1506,$A29,Transactions!$A$7:$A$1506,"&gt;="&amp;DATE($B$3,B$4,1),Transactions!$A$7:$A$1506,"&lt;"&amp;DATE($B$3,B$4+1,1)))</f>
        <v>61.5</v>
      </c>
      <c r="C29" s="35" t="n">
        <f aca="false">IF($A29="","",-SUMIFS(Transactions!$C$7:$C$1506,Transactions!$D$7:$D$1506,$A29,Transactions!$A$7:$A$1506,"&gt;="&amp;DATE($B$3,C$4,1),Transactions!$A$7:$A$1506,"&lt;"&amp;DATE($B$3,C$4+1,1)))</f>
        <v>39</v>
      </c>
      <c r="D29" s="35" t="n">
        <f aca="false">IF($A29="","",-SUMIFS(Transactions!$C$7:$C$1506,Transactions!$D$7:$D$1506,$A29,Transactions!$A$7:$A$1506,"&gt;="&amp;DATE($B$3,D$4,1),Transactions!$A$7:$A$1506,"&lt;"&amp;DATE($B$3,D$4+1,1)))</f>
        <v>99</v>
      </c>
      <c r="E29" s="35" t="n">
        <f aca="false">IF($A29="","",-SUMIFS(Transactions!$C$7:$C$1506,Transactions!$D$7:$D$1506,$A29,Transactions!$A$7:$A$1506,"&gt;="&amp;DATE($B$3,E$4,1),Transactions!$A$7:$A$1506,"&lt;"&amp;DATE($B$3,E$4+1,1)))</f>
        <v>-0</v>
      </c>
      <c r="F29" s="35" t="n">
        <f aca="false">IF($A29="","",-SUMIFS(Transactions!$C$7:$C$1506,Transactions!$D$7:$D$1506,$A29,Transactions!$A$7:$A$1506,"&gt;="&amp;DATE($B$3,F$4,1),Transactions!$A$7:$A$1506,"&lt;"&amp;DATE($B$3,F$4+1,1)))</f>
        <v>-0</v>
      </c>
      <c r="G29" s="35" t="n">
        <f aca="false">IF($A29="","",-SUMIFS(Transactions!$C$7:$C$1506,Transactions!$D$7:$D$1506,$A29,Transactions!$A$7:$A$1506,"&gt;="&amp;DATE($B$3,G$4,1),Transactions!$A$7:$A$1506,"&lt;"&amp;DATE($B$3,G$4+1,1)))</f>
        <v>-0</v>
      </c>
      <c r="H29" s="35" t="n">
        <f aca="false">IF($A29="","",-SUMIFS(Transactions!$C$7:$C$1506,Transactions!$D$7:$D$1506,$A29,Transactions!$A$7:$A$1506,"&gt;="&amp;DATE($B$3,H$4,1),Transactions!$A$7:$A$1506,"&lt;"&amp;DATE($B$3,H$4+1,1)))</f>
        <v>-0</v>
      </c>
      <c r="I29" s="35" t="n">
        <f aca="false">IF($A29="","",-SUMIFS(Transactions!$C$7:$C$1506,Transactions!$D$7:$D$1506,$A29,Transactions!$A$7:$A$1506,"&gt;="&amp;DATE($B$3,I$4,1),Transactions!$A$7:$A$1506,"&lt;"&amp;DATE($B$3,I$4+1,1)))</f>
        <v>-0</v>
      </c>
      <c r="J29" s="35" t="n">
        <f aca="false">IF($A29="","",-SUMIFS(Transactions!$C$7:$C$1506,Transactions!$D$7:$D$1506,$A29,Transactions!$A$7:$A$1506,"&gt;="&amp;DATE($B$3,J$4,1),Transactions!$A$7:$A$1506,"&lt;"&amp;DATE($B$3,J$4+1,1)))</f>
        <v>-0</v>
      </c>
      <c r="K29" s="35" t="n">
        <f aca="false">IF($A29="","",-SUMIFS(Transactions!$C$7:$C$1506,Transactions!$D$7:$D$1506,$A29,Transactions!$A$7:$A$1506,"&gt;="&amp;DATE($B$3,K$4,1),Transactions!$A$7:$A$1506,"&lt;"&amp;DATE($B$3,K$4+1,1)))</f>
        <v>-0</v>
      </c>
      <c r="L29" s="35" t="n">
        <f aca="false">IF($A29="","",-SUMIFS(Transactions!$C$7:$C$1506,Transactions!$D$7:$D$1506,$A29,Transactions!$A$7:$A$1506,"&gt;="&amp;DATE($B$3,L$4,1),Transactions!$A$7:$A$1506,"&lt;"&amp;DATE($B$3,L$4+1,1)))</f>
        <v>-0</v>
      </c>
      <c r="M29" s="35" t="n">
        <f aca="false">IF($A29="","",-SUMIFS(Transactions!$C$7:$C$1506,Transactions!$D$7:$D$1506,$A29,Transactions!$A$7:$A$1506,"&gt;="&amp;DATE($B$3,M$4,1),Transactions!$A$7:$A$1506,"&lt;"&amp;DATE($B$3,M$4+1,1)))</f>
        <v>-0</v>
      </c>
      <c r="N29" s="41" t="n">
        <f aca="false">IF($A29="","",SUM(B29:M29))</f>
        <v>199.5</v>
      </c>
      <c r="O29" s="41" t="n">
        <f aca="false">IF($A29="","",IF(COUNTIF(B29:M29,"&lt;&gt;0")=0,0,N29/COUNTIF(B29:M29,"&lt;&gt;0")))</f>
        <v>66.5</v>
      </c>
    </row>
    <row r="30" customFormat="false" ht="15" hidden="false" customHeight="false" outlineLevel="0" collapsed="false">
      <c r="A30" s="32" t="str">
        <f aca="false">IF(Settings!$A$21="","",Settings!$A$21)</f>
        <v>Eating out</v>
      </c>
      <c r="B30" s="35" t="n">
        <f aca="false">IF($A30="","",-SUMIFS(Transactions!$C$7:$C$1506,Transactions!$D$7:$D$1506,$A30,Transactions!$A$7:$A$1506,"&gt;="&amp;DATE($B$3,B$4,1),Transactions!$A$7:$A$1506,"&lt;"&amp;DATE($B$3,B$4+1,1)))</f>
        <v>51</v>
      </c>
      <c r="C30" s="35" t="n">
        <f aca="false">IF($A30="","",-SUMIFS(Transactions!$C$7:$C$1506,Transactions!$D$7:$D$1506,$A30,Transactions!$A$7:$A$1506,"&gt;="&amp;DATE($B$3,C$4,1),Transactions!$A$7:$A$1506,"&lt;"&amp;DATE($B$3,C$4+1,1)))</f>
        <v>98.4</v>
      </c>
      <c r="D30" s="35" t="n">
        <f aca="false">IF($A30="","",-SUMIFS(Transactions!$C$7:$C$1506,Transactions!$D$7:$D$1506,$A30,Transactions!$A$7:$A$1506,"&gt;="&amp;DATE($B$3,D$4,1),Transactions!$A$7:$A$1506,"&lt;"&amp;DATE($B$3,D$4+1,1)))</f>
        <v>10.6</v>
      </c>
      <c r="E30" s="35" t="n">
        <f aca="false">IF($A30="","",-SUMIFS(Transactions!$C$7:$C$1506,Transactions!$D$7:$D$1506,$A30,Transactions!$A$7:$A$1506,"&gt;="&amp;DATE($B$3,E$4,1),Transactions!$A$7:$A$1506,"&lt;"&amp;DATE($B$3,E$4+1,1)))</f>
        <v>-0</v>
      </c>
      <c r="F30" s="35" t="n">
        <f aca="false">IF($A30="","",-SUMIFS(Transactions!$C$7:$C$1506,Transactions!$D$7:$D$1506,$A30,Transactions!$A$7:$A$1506,"&gt;="&amp;DATE($B$3,F$4,1),Transactions!$A$7:$A$1506,"&lt;"&amp;DATE($B$3,F$4+1,1)))</f>
        <v>-0</v>
      </c>
      <c r="G30" s="35" t="n">
        <f aca="false">IF($A30="","",-SUMIFS(Transactions!$C$7:$C$1506,Transactions!$D$7:$D$1506,$A30,Transactions!$A$7:$A$1506,"&gt;="&amp;DATE($B$3,G$4,1),Transactions!$A$7:$A$1506,"&lt;"&amp;DATE($B$3,G$4+1,1)))</f>
        <v>-0</v>
      </c>
      <c r="H30" s="35" t="n">
        <f aca="false">IF($A30="","",-SUMIFS(Transactions!$C$7:$C$1506,Transactions!$D$7:$D$1506,$A30,Transactions!$A$7:$A$1506,"&gt;="&amp;DATE($B$3,H$4,1),Transactions!$A$7:$A$1506,"&lt;"&amp;DATE($B$3,H$4+1,1)))</f>
        <v>-0</v>
      </c>
      <c r="I30" s="35" t="n">
        <f aca="false">IF($A30="","",-SUMIFS(Transactions!$C$7:$C$1506,Transactions!$D$7:$D$1506,$A30,Transactions!$A$7:$A$1506,"&gt;="&amp;DATE($B$3,I$4,1),Transactions!$A$7:$A$1506,"&lt;"&amp;DATE($B$3,I$4+1,1)))</f>
        <v>-0</v>
      </c>
      <c r="J30" s="35" t="n">
        <f aca="false">IF($A30="","",-SUMIFS(Transactions!$C$7:$C$1506,Transactions!$D$7:$D$1506,$A30,Transactions!$A$7:$A$1506,"&gt;="&amp;DATE($B$3,J$4,1),Transactions!$A$7:$A$1506,"&lt;"&amp;DATE($B$3,J$4+1,1)))</f>
        <v>-0</v>
      </c>
      <c r="K30" s="35" t="n">
        <f aca="false">IF($A30="","",-SUMIFS(Transactions!$C$7:$C$1506,Transactions!$D$7:$D$1506,$A30,Transactions!$A$7:$A$1506,"&gt;="&amp;DATE($B$3,K$4,1),Transactions!$A$7:$A$1506,"&lt;"&amp;DATE($B$3,K$4+1,1)))</f>
        <v>-0</v>
      </c>
      <c r="L30" s="35" t="n">
        <f aca="false">IF($A30="","",-SUMIFS(Transactions!$C$7:$C$1506,Transactions!$D$7:$D$1506,$A30,Transactions!$A$7:$A$1506,"&gt;="&amp;DATE($B$3,L$4,1),Transactions!$A$7:$A$1506,"&lt;"&amp;DATE($B$3,L$4+1,1)))</f>
        <v>-0</v>
      </c>
      <c r="M30" s="35" t="n">
        <f aca="false">IF($A30="","",-SUMIFS(Transactions!$C$7:$C$1506,Transactions!$D$7:$D$1506,$A30,Transactions!$A$7:$A$1506,"&gt;="&amp;DATE($B$3,M$4,1),Transactions!$A$7:$A$1506,"&lt;"&amp;DATE($B$3,M$4+1,1)))</f>
        <v>-0</v>
      </c>
      <c r="N30" s="41" t="n">
        <f aca="false">IF($A30="","",SUM(B30:M30))</f>
        <v>160</v>
      </c>
      <c r="O30" s="41" t="n">
        <f aca="false">IF($A30="","",IF(COUNTIF(B30:M30,"&lt;&gt;0")=0,0,N30/COUNTIF(B30:M30,"&lt;&gt;0")))</f>
        <v>53.3333333333333</v>
      </c>
    </row>
    <row r="31" customFormat="false" ht="15" hidden="false" customHeight="false" outlineLevel="0" collapsed="false">
      <c r="A31" s="32" t="str">
        <f aca="false">IF(Settings!$A$22="","",Settings!$A$22)</f>
        <v>Entertainment</v>
      </c>
      <c r="B31" s="35" t="n">
        <f aca="false">IF($A31="","",-SUMIFS(Transactions!$C$7:$C$1506,Transactions!$D$7:$D$1506,$A31,Transactions!$A$7:$A$1506,"&gt;="&amp;DATE($B$3,B$4,1),Transactions!$A$7:$A$1506,"&lt;"&amp;DATE($B$3,B$4+1,1)))</f>
        <v>32</v>
      </c>
      <c r="C31" s="35" t="n">
        <f aca="false">IF($A31="","",-SUMIFS(Transactions!$C$7:$C$1506,Transactions!$D$7:$D$1506,$A31,Transactions!$A$7:$A$1506,"&gt;="&amp;DATE($B$3,C$4,1),Transactions!$A$7:$A$1506,"&lt;"&amp;DATE($B$3,C$4+1,1)))</f>
        <v>-0</v>
      </c>
      <c r="D31" s="35" t="n">
        <f aca="false">IF($A31="","",-SUMIFS(Transactions!$C$7:$C$1506,Transactions!$D$7:$D$1506,$A31,Transactions!$A$7:$A$1506,"&gt;="&amp;DATE($B$3,D$4,1),Transactions!$A$7:$A$1506,"&lt;"&amp;DATE($B$3,D$4+1,1)))</f>
        <v>-0</v>
      </c>
      <c r="E31" s="35" t="n">
        <f aca="false">IF($A31="","",-SUMIFS(Transactions!$C$7:$C$1506,Transactions!$D$7:$D$1506,$A31,Transactions!$A$7:$A$1506,"&gt;="&amp;DATE($B$3,E$4,1),Transactions!$A$7:$A$1506,"&lt;"&amp;DATE($B$3,E$4+1,1)))</f>
        <v>-0</v>
      </c>
      <c r="F31" s="35" t="n">
        <f aca="false">IF($A31="","",-SUMIFS(Transactions!$C$7:$C$1506,Transactions!$D$7:$D$1506,$A31,Transactions!$A$7:$A$1506,"&gt;="&amp;DATE($B$3,F$4,1),Transactions!$A$7:$A$1506,"&lt;"&amp;DATE($B$3,F$4+1,1)))</f>
        <v>-0</v>
      </c>
      <c r="G31" s="35" t="n">
        <f aca="false">IF($A31="","",-SUMIFS(Transactions!$C$7:$C$1506,Transactions!$D$7:$D$1506,$A31,Transactions!$A$7:$A$1506,"&gt;="&amp;DATE($B$3,G$4,1),Transactions!$A$7:$A$1506,"&lt;"&amp;DATE($B$3,G$4+1,1)))</f>
        <v>-0</v>
      </c>
      <c r="H31" s="35" t="n">
        <f aca="false">IF($A31="","",-SUMIFS(Transactions!$C$7:$C$1506,Transactions!$D$7:$D$1506,$A31,Transactions!$A$7:$A$1506,"&gt;="&amp;DATE($B$3,H$4,1),Transactions!$A$7:$A$1506,"&lt;"&amp;DATE($B$3,H$4+1,1)))</f>
        <v>-0</v>
      </c>
      <c r="I31" s="35" t="n">
        <f aca="false">IF($A31="","",-SUMIFS(Transactions!$C$7:$C$1506,Transactions!$D$7:$D$1506,$A31,Transactions!$A$7:$A$1506,"&gt;="&amp;DATE($B$3,I$4,1),Transactions!$A$7:$A$1506,"&lt;"&amp;DATE($B$3,I$4+1,1)))</f>
        <v>-0</v>
      </c>
      <c r="J31" s="35" t="n">
        <f aca="false">IF($A31="","",-SUMIFS(Transactions!$C$7:$C$1506,Transactions!$D$7:$D$1506,$A31,Transactions!$A$7:$A$1506,"&gt;="&amp;DATE($B$3,J$4,1),Transactions!$A$7:$A$1506,"&lt;"&amp;DATE($B$3,J$4+1,1)))</f>
        <v>-0</v>
      </c>
      <c r="K31" s="35" t="n">
        <f aca="false">IF($A31="","",-SUMIFS(Transactions!$C$7:$C$1506,Transactions!$D$7:$D$1506,$A31,Transactions!$A$7:$A$1506,"&gt;="&amp;DATE($B$3,K$4,1),Transactions!$A$7:$A$1506,"&lt;"&amp;DATE($B$3,K$4+1,1)))</f>
        <v>-0</v>
      </c>
      <c r="L31" s="35" t="n">
        <f aca="false">IF($A31="","",-SUMIFS(Transactions!$C$7:$C$1506,Transactions!$D$7:$D$1506,$A31,Transactions!$A$7:$A$1506,"&gt;="&amp;DATE($B$3,L$4,1),Transactions!$A$7:$A$1506,"&lt;"&amp;DATE($B$3,L$4+1,1)))</f>
        <v>-0</v>
      </c>
      <c r="M31" s="35" t="n">
        <f aca="false">IF($A31="","",-SUMIFS(Transactions!$C$7:$C$1506,Transactions!$D$7:$D$1506,$A31,Transactions!$A$7:$A$1506,"&gt;="&amp;DATE($B$3,M$4,1),Transactions!$A$7:$A$1506,"&lt;"&amp;DATE($B$3,M$4+1,1)))</f>
        <v>-0</v>
      </c>
      <c r="N31" s="41" t="n">
        <f aca="false">IF($A31="","",SUM(B31:M31))</f>
        <v>32</v>
      </c>
      <c r="O31" s="41" t="n">
        <f aca="false">IF($A31="","",IF(COUNTIF(B31:M31,"&lt;&gt;0")=0,0,N31/COUNTIF(B31:M31,"&lt;&gt;0")))</f>
        <v>32</v>
      </c>
    </row>
    <row r="32" customFormat="false" ht="15" hidden="false" customHeight="false" outlineLevel="0" collapsed="false">
      <c r="A32" s="32" t="str">
        <f aca="false">IF(Settings!$A$23="","",Settings!$A$23)</f>
        <v>Shopping</v>
      </c>
      <c r="B32" s="35" t="n">
        <f aca="false">IF($A32="","",-SUMIFS(Transactions!$C$7:$C$1506,Transactions!$D$7:$D$1506,$A32,Transactions!$A$7:$A$1506,"&gt;="&amp;DATE($B$3,B$4,1),Transactions!$A$7:$A$1506,"&lt;"&amp;DATE($B$3,B$4+1,1)))</f>
        <v>-0</v>
      </c>
      <c r="C32" s="35" t="n">
        <f aca="false">IF($A32="","",-SUMIFS(Transactions!$C$7:$C$1506,Transactions!$D$7:$D$1506,$A32,Transactions!$A$7:$A$1506,"&gt;="&amp;DATE($B$3,C$4,1),Transactions!$A$7:$A$1506,"&lt;"&amp;DATE($B$3,C$4+1,1)))</f>
        <v>64.99</v>
      </c>
      <c r="D32" s="35" t="n">
        <f aca="false">IF($A32="","",-SUMIFS(Transactions!$C$7:$C$1506,Transactions!$D$7:$D$1506,$A32,Transactions!$A$7:$A$1506,"&gt;="&amp;DATE($B$3,D$4,1),Transactions!$A$7:$A$1506,"&lt;"&amp;DATE($B$3,D$4+1,1)))</f>
        <v>87.3</v>
      </c>
      <c r="E32" s="35" t="n">
        <f aca="false">IF($A32="","",-SUMIFS(Transactions!$C$7:$C$1506,Transactions!$D$7:$D$1506,$A32,Transactions!$A$7:$A$1506,"&gt;="&amp;DATE($B$3,E$4,1),Transactions!$A$7:$A$1506,"&lt;"&amp;DATE($B$3,E$4+1,1)))</f>
        <v>-0</v>
      </c>
      <c r="F32" s="35" t="n">
        <f aca="false">IF($A32="","",-SUMIFS(Transactions!$C$7:$C$1506,Transactions!$D$7:$D$1506,$A32,Transactions!$A$7:$A$1506,"&gt;="&amp;DATE($B$3,F$4,1),Transactions!$A$7:$A$1506,"&lt;"&amp;DATE($B$3,F$4+1,1)))</f>
        <v>-0</v>
      </c>
      <c r="G32" s="35" t="n">
        <f aca="false">IF($A32="","",-SUMIFS(Transactions!$C$7:$C$1506,Transactions!$D$7:$D$1506,$A32,Transactions!$A$7:$A$1506,"&gt;="&amp;DATE($B$3,G$4,1),Transactions!$A$7:$A$1506,"&lt;"&amp;DATE($B$3,G$4+1,1)))</f>
        <v>-0</v>
      </c>
      <c r="H32" s="35" t="n">
        <f aca="false">IF($A32="","",-SUMIFS(Transactions!$C$7:$C$1506,Transactions!$D$7:$D$1506,$A32,Transactions!$A$7:$A$1506,"&gt;="&amp;DATE($B$3,H$4,1),Transactions!$A$7:$A$1506,"&lt;"&amp;DATE($B$3,H$4+1,1)))</f>
        <v>-0</v>
      </c>
      <c r="I32" s="35" t="n">
        <f aca="false">IF($A32="","",-SUMIFS(Transactions!$C$7:$C$1506,Transactions!$D$7:$D$1506,$A32,Transactions!$A$7:$A$1506,"&gt;="&amp;DATE($B$3,I$4,1),Transactions!$A$7:$A$1506,"&lt;"&amp;DATE($B$3,I$4+1,1)))</f>
        <v>-0</v>
      </c>
      <c r="J32" s="35" t="n">
        <f aca="false">IF($A32="","",-SUMIFS(Transactions!$C$7:$C$1506,Transactions!$D$7:$D$1506,$A32,Transactions!$A$7:$A$1506,"&gt;="&amp;DATE($B$3,J$4,1),Transactions!$A$7:$A$1506,"&lt;"&amp;DATE($B$3,J$4+1,1)))</f>
        <v>-0</v>
      </c>
      <c r="K32" s="35" t="n">
        <f aca="false">IF($A32="","",-SUMIFS(Transactions!$C$7:$C$1506,Transactions!$D$7:$D$1506,$A32,Transactions!$A$7:$A$1506,"&gt;="&amp;DATE($B$3,K$4,1),Transactions!$A$7:$A$1506,"&lt;"&amp;DATE($B$3,K$4+1,1)))</f>
        <v>-0</v>
      </c>
      <c r="L32" s="35" t="n">
        <f aca="false">IF($A32="","",-SUMIFS(Transactions!$C$7:$C$1506,Transactions!$D$7:$D$1506,$A32,Transactions!$A$7:$A$1506,"&gt;="&amp;DATE($B$3,L$4,1),Transactions!$A$7:$A$1506,"&lt;"&amp;DATE($B$3,L$4+1,1)))</f>
        <v>-0</v>
      </c>
      <c r="M32" s="35" t="n">
        <f aca="false">IF($A32="","",-SUMIFS(Transactions!$C$7:$C$1506,Transactions!$D$7:$D$1506,$A32,Transactions!$A$7:$A$1506,"&gt;="&amp;DATE($B$3,M$4,1),Transactions!$A$7:$A$1506,"&lt;"&amp;DATE($B$3,M$4+1,1)))</f>
        <v>-0</v>
      </c>
      <c r="N32" s="41" t="n">
        <f aca="false">IF($A32="","",SUM(B32:M32))</f>
        <v>152.29</v>
      </c>
      <c r="O32" s="41" t="n">
        <f aca="false">IF($A32="","",IF(COUNTIF(B32:M32,"&lt;&gt;0")=0,0,N32/COUNTIF(B32:M32,"&lt;&gt;0")))</f>
        <v>76.145</v>
      </c>
    </row>
    <row r="33" customFormat="false" ht="15" hidden="false" customHeight="false" outlineLevel="0" collapsed="false">
      <c r="A33" s="32" t="str">
        <f aca="false">IF(Settings!$A$24="","",Settings!$A$24)</f>
        <v>Subscriptions</v>
      </c>
      <c r="B33" s="35" t="n">
        <f aca="false">IF($A33="","",-SUMIFS(Transactions!$C$7:$C$1506,Transactions!$D$7:$D$1506,$A33,Transactions!$A$7:$A$1506,"&gt;="&amp;DATE($B$3,B$4,1),Transactions!$A$7:$A$1506,"&lt;"&amp;DATE($B$3,B$4+1,1)))</f>
        <v>15.99</v>
      </c>
      <c r="C33" s="35" t="n">
        <f aca="false">IF($A33="","",-SUMIFS(Transactions!$C$7:$C$1506,Transactions!$D$7:$D$1506,$A33,Transactions!$A$7:$A$1506,"&gt;="&amp;DATE($B$3,C$4,1),Transactions!$A$7:$A$1506,"&lt;"&amp;DATE($B$3,C$4+1,1)))</f>
        <v>15.99</v>
      </c>
      <c r="D33" s="35" t="n">
        <f aca="false">IF($A33="","",-SUMIFS(Transactions!$C$7:$C$1506,Transactions!$D$7:$D$1506,$A33,Transactions!$A$7:$A$1506,"&gt;="&amp;DATE($B$3,D$4,1),Transactions!$A$7:$A$1506,"&lt;"&amp;DATE($B$3,D$4+1,1)))</f>
        <v>15.99</v>
      </c>
      <c r="E33" s="35" t="n">
        <f aca="false">IF($A33="","",-SUMIFS(Transactions!$C$7:$C$1506,Transactions!$D$7:$D$1506,$A33,Transactions!$A$7:$A$1506,"&gt;="&amp;DATE($B$3,E$4,1),Transactions!$A$7:$A$1506,"&lt;"&amp;DATE($B$3,E$4+1,1)))</f>
        <v>-0</v>
      </c>
      <c r="F33" s="35" t="n">
        <f aca="false">IF($A33="","",-SUMIFS(Transactions!$C$7:$C$1506,Transactions!$D$7:$D$1506,$A33,Transactions!$A$7:$A$1506,"&gt;="&amp;DATE($B$3,F$4,1),Transactions!$A$7:$A$1506,"&lt;"&amp;DATE($B$3,F$4+1,1)))</f>
        <v>-0</v>
      </c>
      <c r="G33" s="35" t="n">
        <f aca="false">IF($A33="","",-SUMIFS(Transactions!$C$7:$C$1506,Transactions!$D$7:$D$1506,$A33,Transactions!$A$7:$A$1506,"&gt;="&amp;DATE($B$3,G$4,1),Transactions!$A$7:$A$1506,"&lt;"&amp;DATE($B$3,G$4+1,1)))</f>
        <v>-0</v>
      </c>
      <c r="H33" s="35" t="n">
        <f aca="false">IF($A33="","",-SUMIFS(Transactions!$C$7:$C$1506,Transactions!$D$7:$D$1506,$A33,Transactions!$A$7:$A$1506,"&gt;="&amp;DATE($B$3,H$4,1),Transactions!$A$7:$A$1506,"&lt;"&amp;DATE($B$3,H$4+1,1)))</f>
        <v>-0</v>
      </c>
      <c r="I33" s="35" t="n">
        <f aca="false">IF($A33="","",-SUMIFS(Transactions!$C$7:$C$1506,Transactions!$D$7:$D$1506,$A33,Transactions!$A$7:$A$1506,"&gt;="&amp;DATE($B$3,I$4,1),Transactions!$A$7:$A$1506,"&lt;"&amp;DATE($B$3,I$4+1,1)))</f>
        <v>-0</v>
      </c>
      <c r="J33" s="35" t="n">
        <f aca="false">IF($A33="","",-SUMIFS(Transactions!$C$7:$C$1506,Transactions!$D$7:$D$1506,$A33,Transactions!$A$7:$A$1506,"&gt;="&amp;DATE($B$3,J$4,1),Transactions!$A$7:$A$1506,"&lt;"&amp;DATE($B$3,J$4+1,1)))</f>
        <v>-0</v>
      </c>
      <c r="K33" s="35" t="n">
        <f aca="false">IF($A33="","",-SUMIFS(Transactions!$C$7:$C$1506,Transactions!$D$7:$D$1506,$A33,Transactions!$A$7:$A$1506,"&gt;="&amp;DATE($B$3,K$4,1),Transactions!$A$7:$A$1506,"&lt;"&amp;DATE($B$3,K$4+1,1)))</f>
        <v>-0</v>
      </c>
      <c r="L33" s="35" t="n">
        <f aca="false">IF($A33="","",-SUMIFS(Transactions!$C$7:$C$1506,Transactions!$D$7:$D$1506,$A33,Transactions!$A$7:$A$1506,"&gt;="&amp;DATE($B$3,L$4,1),Transactions!$A$7:$A$1506,"&lt;"&amp;DATE($B$3,L$4+1,1)))</f>
        <v>-0</v>
      </c>
      <c r="M33" s="35" t="n">
        <f aca="false">IF($A33="","",-SUMIFS(Transactions!$C$7:$C$1506,Transactions!$D$7:$D$1506,$A33,Transactions!$A$7:$A$1506,"&gt;="&amp;DATE($B$3,M$4,1),Transactions!$A$7:$A$1506,"&lt;"&amp;DATE($B$3,M$4+1,1)))</f>
        <v>-0</v>
      </c>
      <c r="N33" s="41" t="n">
        <f aca="false">IF($A33="","",SUM(B33:M33))</f>
        <v>47.97</v>
      </c>
      <c r="O33" s="41" t="n">
        <f aca="false">IF($A33="","",IF(COUNTIF(B33:M33,"&lt;&gt;0")=0,0,N33/COUNTIF(B33:M33,"&lt;&gt;0")))</f>
        <v>15.99</v>
      </c>
    </row>
    <row r="34" customFormat="false" ht="15" hidden="false" customHeight="false" outlineLevel="0" collapsed="false">
      <c r="A34" s="32" t="str">
        <f aca="false">IF(Settings!$A$25="","",Settings!$A$25)</f>
        <v>Gifts and giving</v>
      </c>
      <c r="B34" s="35" t="n">
        <f aca="false">IF($A34="","",-SUMIFS(Transactions!$C$7:$C$1506,Transactions!$D$7:$D$1506,$A34,Transactions!$A$7:$A$1506,"&gt;="&amp;DATE($B$3,B$4,1),Transactions!$A$7:$A$1506,"&lt;"&amp;DATE($B$3,B$4+1,1)))</f>
        <v>34</v>
      </c>
      <c r="C34" s="35" t="n">
        <f aca="false">IF($A34="","",-SUMIFS(Transactions!$C$7:$C$1506,Transactions!$D$7:$D$1506,$A34,Transactions!$A$7:$A$1506,"&gt;="&amp;DATE($B$3,C$4,1),Transactions!$A$7:$A$1506,"&lt;"&amp;DATE($B$3,C$4+1,1)))</f>
        <v>50</v>
      </c>
      <c r="D34" s="35" t="n">
        <f aca="false">IF($A34="","",-SUMIFS(Transactions!$C$7:$C$1506,Transactions!$D$7:$D$1506,$A34,Transactions!$A$7:$A$1506,"&gt;="&amp;DATE($B$3,D$4,1),Transactions!$A$7:$A$1506,"&lt;"&amp;DATE($B$3,D$4+1,1)))</f>
        <v>45</v>
      </c>
      <c r="E34" s="35" t="n">
        <f aca="false">IF($A34="","",-SUMIFS(Transactions!$C$7:$C$1506,Transactions!$D$7:$D$1506,$A34,Transactions!$A$7:$A$1506,"&gt;="&amp;DATE($B$3,E$4,1),Transactions!$A$7:$A$1506,"&lt;"&amp;DATE($B$3,E$4+1,1)))</f>
        <v>-0</v>
      </c>
      <c r="F34" s="35" t="n">
        <f aca="false">IF($A34="","",-SUMIFS(Transactions!$C$7:$C$1506,Transactions!$D$7:$D$1506,$A34,Transactions!$A$7:$A$1506,"&gt;="&amp;DATE($B$3,F$4,1),Transactions!$A$7:$A$1506,"&lt;"&amp;DATE($B$3,F$4+1,1)))</f>
        <v>-0</v>
      </c>
      <c r="G34" s="35" t="n">
        <f aca="false">IF($A34="","",-SUMIFS(Transactions!$C$7:$C$1506,Transactions!$D$7:$D$1506,$A34,Transactions!$A$7:$A$1506,"&gt;="&amp;DATE($B$3,G$4,1),Transactions!$A$7:$A$1506,"&lt;"&amp;DATE($B$3,G$4+1,1)))</f>
        <v>-0</v>
      </c>
      <c r="H34" s="35" t="n">
        <f aca="false">IF($A34="","",-SUMIFS(Transactions!$C$7:$C$1506,Transactions!$D$7:$D$1506,$A34,Transactions!$A$7:$A$1506,"&gt;="&amp;DATE($B$3,H$4,1),Transactions!$A$7:$A$1506,"&lt;"&amp;DATE($B$3,H$4+1,1)))</f>
        <v>-0</v>
      </c>
      <c r="I34" s="35" t="n">
        <f aca="false">IF($A34="","",-SUMIFS(Transactions!$C$7:$C$1506,Transactions!$D$7:$D$1506,$A34,Transactions!$A$7:$A$1506,"&gt;="&amp;DATE($B$3,I$4,1),Transactions!$A$7:$A$1506,"&lt;"&amp;DATE($B$3,I$4+1,1)))</f>
        <v>-0</v>
      </c>
      <c r="J34" s="35" t="n">
        <f aca="false">IF($A34="","",-SUMIFS(Transactions!$C$7:$C$1506,Transactions!$D$7:$D$1506,$A34,Transactions!$A$7:$A$1506,"&gt;="&amp;DATE($B$3,J$4,1),Transactions!$A$7:$A$1506,"&lt;"&amp;DATE($B$3,J$4+1,1)))</f>
        <v>-0</v>
      </c>
      <c r="K34" s="35" t="n">
        <f aca="false">IF($A34="","",-SUMIFS(Transactions!$C$7:$C$1506,Transactions!$D$7:$D$1506,$A34,Transactions!$A$7:$A$1506,"&gt;="&amp;DATE($B$3,K$4,1),Transactions!$A$7:$A$1506,"&lt;"&amp;DATE($B$3,K$4+1,1)))</f>
        <v>-0</v>
      </c>
      <c r="L34" s="35" t="n">
        <f aca="false">IF($A34="","",-SUMIFS(Transactions!$C$7:$C$1506,Transactions!$D$7:$D$1506,$A34,Transactions!$A$7:$A$1506,"&gt;="&amp;DATE($B$3,L$4,1),Transactions!$A$7:$A$1506,"&lt;"&amp;DATE($B$3,L$4+1,1)))</f>
        <v>-0</v>
      </c>
      <c r="M34" s="35" t="n">
        <f aca="false">IF($A34="","",-SUMIFS(Transactions!$C$7:$C$1506,Transactions!$D$7:$D$1506,$A34,Transactions!$A$7:$A$1506,"&gt;="&amp;DATE($B$3,M$4,1),Transactions!$A$7:$A$1506,"&lt;"&amp;DATE($B$3,M$4+1,1)))</f>
        <v>-0</v>
      </c>
      <c r="N34" s="41" t="n">
        <f aca="false">IF($A34="","",SUM(B34:M34))</f>
        <v>129</v>
      </c>
      <c r="O34" s="41" t="n">
        <f aca="false">IF($A34="","",IF(COUNTIF(B34:M34,"&lt;&gt;0")=0,0,N34/COUNTIF(B34:M34,"&lt;&gt;0")))</f>
        <v>43</v>
      </c>
    </row>
    <row r="35" customFormat="false" ht="15" hidden="false" customHeight="false" outlineLevel="0" collapsed="false">
      <c r="A35" s="32" t="str">
        <f aca="false">IF(Settings!$A$26="","",Settings!$A$26)</f>
        <v>Debt payments</v>
      </c>
      <c r="B35" s="35" t="n">
        <f aca="false">IF($A35="","",-SUMIFS(Transactions!$C$7:$C$1506,Transactions!$D$7:$D$1506,$A35,Transactions!$A$7:$A$1506,"&gt;="&amp;DATE($B$3,B$4,1),Transactions!$A$7:$A$1506,"&lt;"&amp;DATE($B$3,B$4+1,1)))</f>
        <v>-0</v>
      </c>
      <c r="C35" s="35" t="n">
        <f aca="false">IF($A35="","",-SUMIFS(Transactions!$C$7:$C$1506,Transactions!$D$7:$D$1506,$A35,Transactions!$A$7:$A$1506,"&gt;="&amp;DATE($B$3,C$4,1),Transactions!$A$7:$A$1506,"&lt;"&amp;DATE($B$3,C$4+1,1)))</f>
        <v>-0</v>
      </c>
      <c r="D35" s="35" t="n">
        <f aca="false">IF($A35="","",-SUMIFS(Transactions!$C$7:$C$1506,Transactions!$D$7:$D$1506,$A35,Transactions!$A$7:$A$1506,"&gt;="&amp;DATE($B$3,D$4,1),Transactions!$A$7:$A$1506,"&lt;"&amp;DATE($B$3,D$4+1,1)))</f>
        <v>200</v>
      </c>
      <c r="E35" s="35" t="n">
        <f aca="false">IF($A35="","",-SUMIFS(Transactions!$C$7:$C$1506,Transactions!$D$7:$D$1506,$A35,Transactions!$A$7:$A$1506,"&gt;="&amp;DATE($B$3,E$4,1),Transactions!$A$7:$A$1506,"&lt;"&amp;DATE($B$3,E$4+1,1)))</f>
        <v>-0</v>
      </c>
      <c r="F35" s="35" t="n">
        <f aca="false">IF($A35="","",-SUMIFS(Transactions!$C$7:$C$1506,Transactions!$D$7:$D$1506,$A35,Transactions!$A$7:$A$1506,"&gt;="&amp;DATE($B$3,F$4,1),Transactions!$A$7:$A$1506,"&lt;"&amp;DATE($B$3,F$4+1,1)))</f>
        <v>-0</v>
      </c>
      <c r="G35" s="35" t="n">
        <f aca="false">IF($A35="","",-SUMIFS(Transactions!$C$7:$C$1506,Transactions!$D$7:$D$1506,$A35,Transactions!$A$7:$A$1506,"&gt;="&amp;DATE($B$3,G$4,1),Transactions!$A$7:$A$1506,"&lt;"&amp;DATE($B$3,G$4+1,1)))</f>
        <v>-0</v>
      </c>
      <c r="H35" s="35" t="n">
        <f aca="false">IF($A35="","",-SUMIFS(Transactions!$C$7:$C$1506,Transactions!$D$7:$D$1506,$A35,Transactions!$A$7:$A$1506,"&gt;="&amp;DATE($B$3,H$4,1),Transactions!$A$7:$A$1506,"&lt;"&amp;DATE($B$3,H$4+1,1)))</f>
        <v>-0</v>
      </c>
      <c r="I35" s="35" t="n">
        <f aca="false">IF($A35="","",-SUMIFS(Transactions!$C$7:$C$1506,Transactions!$D$7:$D$1506,$A35,Transactions!$A$7:$A$1506,"&gt;="&amp;DATE($B$3,I$4,1),Transactions!$A$7:$A$1506,"&lt;"&amp;DATE($B$3,I$4+1,1)))</f>
        <v>-0</v>
      </c>
      <c r="J35" s="35" t="n">
        <f aca="false">IF($A35="","",-SUMIFS(Transactions!$C$7:$C$1506,Transactions!$D$7:$D$1506,$A35,Transactions!$A$7:$A$1506,"&gt;="&amp;DATE($B$3,J$4,1),Transactions!$A$7:$A$1506,"&lt;"&amp;DATE($B$3,J$4+1,1)))</f>
        <v>-0</v>
      </c>
      <c r="K35" s="35" t="n">
        <f aca="false">IF($A35="","",-SUMIFS(Transactions!$C$7:$C$1506,Transactions!$D$7:$D$1506,$A35,Transactions!$A$7:$A$1506,"&gt;="&amp;DATE($B$3,K$4,1),Transactions!$A$7:$A$1506,"&lt;"&amp;DATE($B$3,K$4+1,1)))</f>
        <v>-0</v>
      </c>
      <c r="L35" s="35" t="n">
        <f aca="false">IF($A35="","",-SUMIFS(Transactions!$C$7:$C$1506,Transactions!$D$7:$D$1506,$A35,Transactions!$A$7:$A$1506,"&gt;="&amp;DATE($B$3,L$4,1),Transactions!$A$7:$A$1506,"&lt;"&amp;DATE($B$3,L$4+1,1)))</f>
        <v>-0</v>
      </c>
      <c r="M35" s="35" t="n">
        <f aca="false">IF($A35="","",-SUMIFS(Transactions!$C$7:$C$1506,Transactions!$D$7:$D$1506,$A35,Transactions!$A$7:$A$1506,"&gt;="&amp;DATE($B$3,M$4,1),Transactions!$A$7:$A$1506,"&lt;"&amp;DATE($B$3,M$4+1,1)))</f>
        <v>-0</v>
      </c>
      <c r="N35" s="41" t="n">
        <f aca="false">IF($A35="","",SUM(B35:M35))</f>
        <v>200</v>
      </c>
      <c r="O35" s="41" t="n">
        <f aca="false">IF($A35="","",IF(COUNTIF(B35:M35,"&lt;&gt;0")=0,0,N35/COUNTIF(B35:M35,"&lt;&gt;0")))</f>
        <v>200</v>
      </c>
    </row>
    <row r="36" customFormat="false" ht="15" hidden="false" customHeight="false" outlineLevel="0" collapsed="false">
      <c r="A36" s="32" t="str">
        <f aca="false">IF(Settings!$A$27="","",Settings!$A$27)</f>
        <v>Other</v>
      </c>
      <c r="B36" s="35" t="n">
        <f aca="false">IF($A36="","",-SUMIFS(Transactions!$C$7:$C$1506,Transactions!$D$7:$D$1506,$A36,Transactions!$A$7:$A$1506,"&gt;="&amp;DATE($B$3,B$4,1),Transactions!$A$7:$A$1506,"&lt;"&amp;DATE($B$3,B$4+1,1)))</f>
        <v>-0</v>
      </c>
      <c r="C36" s="35" t="n">
        <f aca="false">IF($A36="","",-SUMIFS(Transactions!$C$7:$C$1506,Transactions!$D$7:$D$1506,$A36,Transactions!$A$7:$A$1506,"&gt;="&amp;DATE($B$3,C$4,1),Transactions!$A$7:$A$1506,"&lt;"&amp;DATE($B$3,C$4+1,1)))</f>
        <v>-0</v>
      </c>
      <c r="D36" s="35" t="n">
        <f aca="false">IF($A36="","",-SUMIFS(Transactions!$C$7:$C$1506,Transactions!$D$7:$D$1506,$A36,Transactions!$A$7:$A$1506,"&gt;="&amp;DATE($B$3,D$4,1),Transactions!$A$7:$A$1506,"&lt;"&amp;DATE($B$3,D$4+1,1)))</f>
        <v>-0</v>
      </c>
      <c r="E36" s="35" t="n">
        <f aca="false">IF($A36="","",-SUMIFS(Transactions!$C$7:$C$1506,Transactions!$D$7:$D$1506,$A36,Transactions!$A$7:$A$1506,"&gt;="&amp;DATE($B$3,E$4,1),Transactions!$A$7:$A$1506,"&lt;"&amp;DATE($B$3,E$4+1,1)))</f>
        <v>-0</v>
      </c>
      <c r="F36" s="35" t="n">
        <f aca="false">IF($A36="","",-SUMIFS(Transactions!$C$7:$C$1506,Transactions!$D$7:$D$1506,$A36,Transactions!$A$7:$A$1506,"&gt;="&amp;DATE($B$3,F$4,1),Transactions!$A$7:$A$1506,"&lt;"&amp;DATE($B$3,F$4+1,1)))</f>
        <v>-0</v>
      </c>
      <c r="G36" s="35" t="n">
        <f aca="false">IF($A36="","",-SUMIFS(Transactions!$C$7:$C$1506,Transactions!$D$7:$D$1506,$A36,Transactions!$A$7:$A$1506,"&gt;="&amp;DATE($B$3,G$4,1),Transactions!$A$7:$A$1506,"&lt;"&amp;DATE($B$3,G$4+1,1)))</f>
        <v>-0</v>
      </c>
      <c r="H36" s="35" t="n">
        <f aca="false">IF($A36="","",-SUMIFS(Transactions!$C$7:$C$1506,Transactions!$D$7:$D$1506,$A36,Transactions!$A$7:$A$1506,"&gt;="&amp;DATE($B$3,H$4,1),Transactions!$A$7:$A$1506,"&lt;"&amp;DATE($B$3,H$4+1,1)))</f>
        <v>-0</v>
      </c>
      <c r="I36" s="35" t="n">
        <f aca="false">IF($A36="","",-SUMIFS(Transactions!$C$7:$C$1506,Transactions!$D$7:$D$1506,$A36,Transactions!$A$7:$A$1506,"&gt;="&amp;DATE($B$3,I$4,1),Transactions!$A$7:$A$1506,"&lt;"&amp;DATE($B$3,I$4+1,1)))</f>
        <v>-0</v>
      </c>
      <c r="J36" s="35" t="n">
        <f aca="false">IF($A36="","",-SUMIFS(Transactions!$C$7:$C$1506,Transactions!$D$7:$D$1506,$A36,Transactions!$A$7:$A$1506,"&gt;="&amp;DATE($B$3,J$4,1),Transactions!$A$7:$A$1506,"&lt;"&amp;DATE($B$3,J$4+1,1)))</f>
        <v>-0</v>
      </c>
      <c r="K36" s="35" t="n">
        <f aca="false">IF($A36="","",-SUMIFS(Transactions!$C$7:$C$1506,Transactions!$D$7:$D$1506,$A36,Transactions!$A$7:$A$1506,"&gt;="&amp;DATE($B$3,K$4,1),Transactions!$A$7:$A$1506,"&lt;"&amp;DATE($B$3,K$4+1,1)))</f>
        <v>-0</v>
      </c>
      <c r="L36" s="35" t="n">
        <f aca="false">IF($A36="","",-SUMIFS(Transactions!$C$7:$C$1506,Transactions!$D$7:$D$1506,$A36,Transactions!$A$7:$A$1506,"&gt;="&amp;DATE($B$3,L$4,1),Transactions!$A$7:$A$1506,"&lt;"&amp;DATE($B$3,L$4+1,1)))</f>
        <v>-0</v>
      </c>
      <c r="M36" s="35" t="n">
        <f aca="false">IF($A36="","",-SUMIFS(Transactions!$C$7:$C$1506,Transactions!$D$7:$D$1506,$A36,Transactions!$A$7:$A$1506,"&gt;="&amp;DATE($B$3,M$4,1),Transactions!$A$7:$A$1506,"&lt;"&amp;DATE($B$3,M$4+1,1)))</f>
        <v>-0</v>
      </c>
      <c r="N36" s="41" t="n">
        <f aca="false">IF($A36="","",SUM(B36:M36))</f>
        <v>0</v>
      </c>
      <c r="O36" s="41" t="n">
        <f aca="false">IF($A36="","",IF(COUNTIF(B36:M36,"&lt;&gt;0")=0,0,N36/COUNTIF(B36:M36,"&lt;&gt;0")))</f>
        <v>0</v>
      </c>
    </row>
    <row r="37" customFormat="false" ht="15" hidden="false" customHeight="false" outlineLevel="0" collapsed="false">
      <c r="A37" s="32" t="str">
        <f aca="false">IF(Settings!$A$28="","",Settings!$A$28)</f>
        <v/>
      </c>
      <c r="B37" s="35" t="str">
        <f aca="false">IF($A37="","",-SUMIFS(Transactions!$C$7:$C$1506,Transactions!$D$7:$D$1506,$A37,Transactions!$A$7:$A$1506,"&gt;="&amp;DATE($B$3,B$4,1),Transactions!$A$7:$A$1506,"&lt;"&amp;DATE($B$3,B$4+1,1)))</f>
        <v/>
      </c>
      <c r="C37" s="35" t="str">
        <f aca="false">IF($A37="","",-SUMIFS(Transactions!$C$7:$C$1506,Transactions!$D$7:$D$1506,$A37,Transactions!$A$7:$A$1506,"&gt;="&amp;DATE($B$3,C$4,1),Transactions!$A$7:$A$1506,"&lt;"&amp;DATE($B$3,C$4+1,1)))</f>
        <v/>
      </c>
      <c r="D37" s="35" t="str">
        <f aca="false">IF($A37="","",-SUMIFS(Transactions!$C$7:$C$1506,Transactions!$D$7:$D$1506,$A37,Transactions!$A$7:$A$1506,"&gt;="&amp;DATE($B$3,D$4,1),Transactions!$A$7:$A$1506,"&lt;"&amp;DATE($B$3,D$4+1,1)))</f>
        <v/>
      </c>
      <c r="E37" s="35" t="str">
        <f aca="false">IF($A37="","",-SUMIFS(Transactions!$C$7:$C$1506,Transactions!$D$7:$D$1506,$A37,Transactions!$A$7:$A$1506,"&gt;="&amp;DATE($B$3,E$4,1),Transactions!$A$7:$A$1506,"&lt;"&amp;DATE($B$3,E$4+1,1)))</f>
        <v/>
      </c>
      <c r="F37" s="35" t="str">
        <f aca="false">IF($A37="","",-SUMIFS(Transactions!$C$7:$C$1506,Transactions!$D$7:$D$1506,$A37,Transactions!$A$7:$A$1506,"&gt;="&amp;DATE($B$3,F$4,1),Transactions!$A$7:$A$1506,"&lt;"&amp;DATE($B$3,F$4+1,1)))</f>
        <v/>
      </c>
      <c r="G37" s="35" t="str">
        <f aca="false">IF($A37="","",-SUMIFS(Transactions!$C$7:$C$1506,Transactions!$D$7:$D$1506,$A37,Transactions!$A$7:$A$1506,"&gt;="&amp;DATE($B$3,G$4,1),Transactions!$A$7:$A$1506,"&lt;"&amp;DATE($B$3,G$4+1,1)))</f>
        <v/>
      </c>
      <c r="H37" s="35" t="str">
        <f aca="false">IF($A37="","",-SUMIFS(Transactions!$C$7:$C$1506,Transactions!$D$7:$D$1506,$A37,Transactions!$A$7:$A$1506,"&gt;="&amp;DATE($B$3,H$4,1),Transactions!$A$7:$A$1506,"&lt;"&amp;DATE($B$3,H$4+1,1)))</f>
        <v/>
      </c>
      <c r="I37" s="35" t="str">
        <f aca="false">IF($A37="","",-SUMIFS(Transactions!$C$7:$C$1506,Transactions!$D$7:$D$1506,$A37,Transactions!$A$7:$A$1506,"&gt;="&amp;DATE($B$3,I$4,1),Transactions!$A$7:$A$1506,"&lt;"&amp;DATE($B$3,I$4+1,1)))</f>
        <v/>
      </c>
      <c r="J37" s="35" t="str">
        <f aca="false">IF($A37="","",-SUMIFS(Transactions!$C$7:$C$1506,Transactions!$D$7:$D$1506,$A37,Transactions!$A$7:$A$1506,"&gt;="&amp;DATE($B$3,J$4,1),Transactions!$A$7:$A$1506,"&lt;"&amp;DATE($B$3,J$4+1,1)))</f>
        <v/>
      </c>
      <c r="K37" s="35" t="str">
        <f aca="false">IF($A37="","",-SUMIFS(Transactions!$C$7:$C$1506,Transactions!$D$7:$D$1506,$A37,Transactions!$A$7:$A$1506,"&gt;="&amp;DATE($B$3,K$4,1),Transactions!$A$7:$A$1506,"&lt;"&amp;DATE($B$3,K$4+1,1)))</f>
        <v/>
      </c>
      <c r="L37" s="35" t="str">
        <f aca="false">IF($A37="","",-SUMIFS(Transactions!$C$7:$C$1506,Transactions!$D$7:$D$1506,$A37,Transactions!$A$7:$A$1506,"&gt;="&amp;DATE($B$3,L$4,1),Transactions!$A$7:$A$1506,"&lt;"&amp;DATE($B$3,L$4+1,1)))</f>
        <v/>
      </c>
      <c r="M37" s="35" t="str">
        <f aca="false">IF($A37="","",-SUMIFS(Transactions!$C$7:$C$1506,Transactions!$D$7:$D$1506,$A37,Transactions!$A$7:$A$1506,"&gt;="&amp;DATE($B$3,M$4,1),Transactions!$A$7:$A$1506,"&lt;"&amp;DATE($B$3,M$4+1,1)))</f>
        <v/>
      </c>
      <c r="N37" s="41" t="str">
        <f aca="false">IF($A37="","",SUM(B37:M37))</f>
        <v/>
      </c>
      <c r="O37" s="41" t="str">
        <f aca="false">IF($A37="","",IF(COUNTIF(B37:M37,"&lt;&gt;0")=0,0,N37/COUNTIF(B37:M37,"&lt;&gt;0")))</f>
        <v/>
      </c>
    </row>
    <row r="38" customFormat="false" ht="15" hidden="false" customHeight="false" outlineLevel="0" collapsed="false">
      <c r="A38" s="32" t="str">
        <f aca="false">IF(Settings!$A$29="","",Settings!$A$29)</f>
        <v/>
      </c>
      <c r="B38" s="35" t="str">
        <f aca="false">IF($A38="","",-SUMIFS(Transactions!$C$7:$C$1506,Transactions!$D$7:$D$1506,$A38,Transactions!$A$7:$A$1506,"&gt;="&amp;DATE($B$3,B$4,1),Transactions!$A$7:$A$1506,"&lt;"&amp;DATE($B$3,B$4+1,1)))</f>
        <v/>
      </c>
      <c r="C38" s="35" t="str">
        <f aca="false">IF($A38="","",-SUMIFS(Transactions!$C$7:$C$1506,Transactions!$D$7:$D$1506,$A38,Transactions!$A$7:$A$1506,"&gt;="&amp;DATE($B$3,C$4,1),Transactions!$A$7:$A$1506,"&lt;"&amp;DATE($B$3,C$4+1,1)))</f>
        <v/>
      </c>
      <c r="D38" s="35" t="str">
        <f aca="false">IF($A38="","",-SUMIFS(Transactions!$C$7:$C$1506,Transactions!$D$7:$D$1506,$A38,Transactions!$A$7:$A$1506,"&gt;="&amp;DATE($B$3,D$4,1),Transactions!$A$7:$A$1506,"&lt;"&amp;DATE($B$3,D$4+1,1)))</f>
        <v/>
      </c>
      <c r="E38" s="35" t="str">
        <f aca="false">IF($A38="","",-SUMIFS(Transactions!$C$7:$C$1506,Transactions!$D$7:$D$1506,$A38,Transactions!$A$7:$A$1506,"&gt;="&amp;DATE($B$3,E$4,1),Transactions!$A$7:$A$1506,"&lt;"&amp;DATE($B$3,E$4+1,1)))</f>
        <v/>
      </c>
      <c r="F38" s="35" t="str">
        <f aca="false">IF($A38="","",-SUMIFS(Transactions!$C$7:$C$1506,Transactions!$D$7:$D$1506,$A38,Transactions!$A$7:$A$1506,"&gt;="&amp;DATE($B$3,F$4,1),Transactions!$A$7:$A$1506,"&lt;"&amp;DATE($B$3,F$4+1,1)))</f>
        <v/>
      </c>
      <c r="G38" s="35" t="str">
        <f aca="false">IF($A38="","",-SUMIFS(Transactions!$C$7:$C$1506,Transactions!$D$7:$D$1506,$A38,Transactions!$A$7:$A$1506,"&gt;="&amp;DATE($B$3,G$4,1),Transactions!$A$7:$A$1506,"&lt;"&amp;DATE($B$3,G$4+1,1)))</f>
        <v/>
      </c>
      <c r="H38" s="35" t="str">
        <f aca="false">IF($A38="","",-SUMIFS(Transactions!$C$7:$C$1506,Transactions!$D$7:$D$1506,$A38,Transactions!$A$7:$A$1506,"&gt;="&amp;DATE($B$3,H$4,1),Transactions!$A$7:$A$1506,"&lt;"&amp;DATE($B$3,H$4+1,1)))</f>
        <v/>
      </c>
      <c r="I38" s="35" t="str">
        <f aca="false">IF($A38="","",-SUMIFS(Transactions!$C$7:$C$1506,Transactions!$D$7:$D$1506,$A38,Transactions!$A$7:$A$1506,"&gt;="&amp;DATE($B$3,I$4,1),Transactions!$A$7:$A$1506,"&lt;"&amp;DATE($B$3,I$4+1,1)))</f>
        <v/>
      </c>
      <c r="J38" s="35" t="str">
        <f aca="false">IF($A38="","",-SUMIFS(Transactions!$C$7:$C$1506,Transactions!$D$7:$D$1506,$A38,Transactions!$A$7:$A$1506,"&gt;="&amp;DATE($B$3,J$4,1),Transactions!$A$7:$A$1506,"&lt;"&amp;DATE($B$3,J$4+1,1)))</f>
        <v/>
      </c>
      <c r="K38" s="35" t="str">
        <f aca="false">IF($A38="","",-SUMIFS(Transactions!$C$7:$C$1506,Transactions!$D$7:$D$1506,$A38,Transactions!$A$7:$A$1506,"&gt;="&amp;DATE($B$3,K$4,1),Transactions!$A$7:$A$1506,"&lt;"&amp;DATE($B$3,K$4+1,1)))</f>
        <v/>
      </c>
      <c r="L38" s="35" t="str">
        <f aca="false">IF($A38="","",-SUMIFS(Transactions!$C$7:$C$1506,Transactions!$D$7:$D$1506,$A38,Transactions!$A$7:$A$1506,"&gt;="&amp;DATE($B$3,L$4,1),Transactions!$A$7:$A$1506,"&lt;"&amp;DATE($B$3,L$4+1,1)))</f>
        <v/>
      </c>
      <c r="M38" s="35" t="str">
        <f aca="false">IF($A38="","",-SUMIFS(Transactions!$C$7:$C$1506,Transactions!$D$7:$D$1506,$A38,Transactions!$A$7:$A$1506,"&gt;="&amp;DATE($B$3,M$4,1),Transactions!$A$7:$A$1506,"&lt;"&amp;DATE($B$3,M$4+1,1)))</f>
        <v/>
      </c>
      <c r="N38" s="41" t="str">
        <f aca="false">IF($A38="","",SUM(B38:M38))</f>
        <v/>
      </c>
      <c r="O38" s="41" t="str">
        <f aca="false">IF($A38="","",IF(COUNTIF(B38:M38,"&lt;&gt;0")=0,0,N38/COUNTIF(B38:M38,"&lt;&gt;0")))</f>
        <v/>
      </c>
    </row>
    <row r="39" customFormat="false" ht="15" hidden="false" customHeight="false" outlineLevel="0" collapsed="false">
      <c r="A39" s="32" t="str">
        <f aca="false">IF(Settings!$A$30="","",Settings!$A$30)</f>
        <v/>
      </c>
      <c r="B39" s="35" t="str">
        <f aca="false">IF($A39="","",-SUMIFS(Transactions!$C$7:$C$1506,Transactions!$D$7:$D$1506,$A39,Transactions!$A$7:$A$1506,"&gt;="&amp;DATE($B$3,B$4,1),Transactions!$A$7:$A$1506,"&lt;"&amp;DATE($B$3,B$4+1,1)))</f>
        <v/>
      </c>
      <c r="C39" s="35" t="str">
        <f aca="false">IF($A39="","",-SUMIFS(Transactions!$C$7:$C$1506,Transactions!$D$7:$D$1506,$A39,Transactions!$A$7:$A$1506,"&gt;="&amp;DATE($B$3,C$4,1),Transactions!$A$7:$A$1506,"&lt;"&amp;DATE($B$3,C$4+1,1)))</f>
        <v/>
      </c>
      <c r="D39" s="35" t="str">
        <f aca="false">IF($A39="","",-SUMIFS(Transactions!$C$7:$C$1506,Transactions!$D$7:$D$1506,$A39,Transactions!$A$7:$A$1506,"&gt;="&amp;DATE($B$3,D$4,1),Transactions!$A$7:$A$1506,"&lt;"&amp;DATE($B$3,D$4+1,1)))</f>
        <v/>
      </c>
      <c r="E39" s="35" t="str">
        <f aca="false">IF($A39="","",-SUMIFS(Transactions!$C$7:$C$1506,Transactions!$D$7:$D$1506,$A39,Transactions!$A$7:$A$1506,"&gt;="&amp;DATE($B$3,E$4,1),Transactions!$A$7:$A$1506,"&lt;"&amp;DATE($B$3,E$4+1,1)))</f>
        <v/>
      </c>
      <c r="F39" s="35" t="str">
        <f aca="false">IF($A39="","",-SUMIFS(Transactions!$C$7:$C$1506,Transactions!$D$7:$D$1506,$A39,Transactions!$A$7:$A$1506,"&gt;="&amp;DATE($B$3,F$4,1),Transactions!$A$7:$A$1506,"&lt;"&amp;DATE($B$3,F$4+1,1)))</f>
        <v/>
      </c>
      <c r="G39" s="35" t="str">
        <f aca="false">IF($A39="","",-SUMIFS(Transactions!$C$7:$C$1506,Transactions!$D$7:$D$1506,$A39,Transactions!$A$7:$A$1506,"&gt;="&amp;DATE($B$3,G$4,1),Transactions!$A$7:$A$1506,"&lt;"&amp;DATE($B$3,G$4+1,1)))</f>
        <v/>
      </c>
      <c r="H39" s="35" t="str">
        <f aca="false">IF($A39="","",-SUMIFS(Transactions!$C$7:$C$1506,Transactions!$D$7:$D$1506,$A39,Transactions!$A$7:$A$1506,"&gt;="&amp;DATE($B$3,H$4,1),Transactions!$A$7:$A$1506,"&lt;"&amp;DATE($B$3,H$4+1,1)))</f>
        <v/>
      </c>
      <c r="I39" s="35" t="str">
        <f aca="false">IF($A39="","",-SUMIFS(Transactions!$C$7:$C$1506,Transactions!$D$7:$D$1506,$A39,Transactions!$A$7:$A$1506,"&gt;="&amp;DATE($B$3,I$4,1),Transactions!$A$7:$A$1506,"&lt;"&amp;DATE($B$3,I$4+1,1)))</f>
        <v/>
      </c>
      <c r="J39" s="35" t="str">
        <f aca="false">IF($A39="","",-SUMIFS(Transactions!$C$7:$C$1506,Transactions!$D$7:$D$1506,$A39,Transactions!$A$7:$A$1506,"&gt;="&amp;DATE($B$3,J$4,1),Transactions!$A$7:$A$1506,"&lt;"&amp;DATE($B$3,J$4+1,1)))</f>
        <v/>
      </c>
      <c r="K39" s="35" t="str">
        <f aca="false">IF($A39="","",-SUMIFS(Transactions!$C$7:$C$1506,Transactions!$D$7:$D$1506,$A39,Transactions!$A$7:$A$1506,"&gt;="&amp;DATE($B$3,K$4,1),Transactions!$A$7:$A$1506,"&lt;"&amp;DATE($B$3,K$4+1,1)))</f>
        <v/>
      </c>
      <c r="L39" s="35" t="str">
        <f aca="false">IF($A39="","",-SUMIFS(Transactions!$C$7:$C$1506,Transactions!$D$7:$D$1506,$A39,Transactions!$A$7:$A$1506,"&gt;="&amp;DATE($B$3,L$4,1),Transactions!$A$7:$A$1506,"&lt;"&amp;DATE($B$3,L$4+1,1)))</f>
        <v/>
      </c>
      <c r="M39" s="35" t="str">
        <f aca="false">IF($A39="","",-SUMIFS(Transactions!$C$7:$C$1506,Transactions!$D$7:$D$1506,$A39,Transactions!$A$7:$A$1506,"&gt;="&amp;DATE($B$3,M$4,1),Transactions!$A$7:$A$1506,"&lt;"&amp;DATE($B$3,M$4+1,1)))</f>
        <v/>
      </c>
      <c r="N39" s="41" t="str">
        <f aca="false">IF($A39="","",SUM(B39:M39))</f>
        <v/>
      </c>
      <c r="O39" s="41" t="str">
        <f aca="false">IF($A39="","",IF(COUNTIF(B39:M39,"&lt;&gt;0")=0,0,N39/COUNTIF(B39:M39,"&lt;&gt;0")))</f>
        <v/>
      </c>
    </row>
    <row r="40" customFormat="false" ht="15" hidden="false" customHeight="false" outlineLevel="0" collapsed="false">
      <c r="A40" s="32" t="str">
        <f aca="false">IF(Settings!$A$31="","",Settings!$A$31)</f>
        <v/>
      </c>
      <c r="B40" s="35" t="str">
        <f aca="false">IF($A40="","",-SUMIFS(Transactions!$C$7:$C$1506,Transactions!$D$7:$D$1506,$A40,Transactions!$A$7:$A$1506,"&gt;="&amp;DATE($B$3,B$4,1),Transactions!$A$7:$A$1506,"&lt;"&amp;DATE($B$3,B$4+1,1)))</f>
        <v/>
      </c>
      <c r="C40" s="35" t="str">
        <f aca="false">IF($A40="","",-SUMIFS(Transactions!$C$7:$C$1506,Transactions!$D$7:$D$1506,$A40,Transactions!$A$7:$A$1506,"&gt;="&amp;DATE($B$3,C$4,1),Transactions!$A$7:$A$1506,"&lt;"&amp;DATE($B$3,C$4+1,1)))</f>
        <v/>
      </c>
      <c r="D40" s="35" t="str">
        <f aca="false">IF($A40="","",-SUMIFS(Transactions!$C$7:$C$1506,Transactions!$D$7:$D$1506,$A40,Transactions!$A$7:$A$1506,"&gt;="&amp;DATE($B$3,D$4,1),Transactions!$A$7:$A$1506,"&lt;"&amp;DATE($B$3,D$4+1,1)))</f>
        <v/>
      </c>
      <c r="E40" s="35" t="str">
        <f aca="false">IF($A40="","",-SUMIFS(Transactions!$C$7:$C$1506,Transactions!$D$7:$D$1506,$A40,Transactions!$A$7:$A$1506,"&gt;="&amp;DATE($B$3,E$4,1),Transactions!$A$7:$A$1506,"&lt;"&amp;DATE($B$3,E$4+1,1)))</f>
        <v/>
      </c>
      <c r="F40" s="35" t="str">
        <f aca="false">IF($A40="","",-SUMIFS(Transactions!$C$7:$C$1506,Transactions!$D$7:$D$1506,$A40,Transactions!$A$7:$A$1506,"&gt;="&amp;DATE($B$3,F$4,1),Transactions!$A$7:$A$1506,"&lt;"&amp;DATE($B$3,F$4+1,1)))</f>
        <v/>
      </c>
      <c r="G40" s="35" t="str">
        <f aca="false">IF($A40="","",-SUMIFS(Transactions!$C$7:$C$1506,Transactions!$D$7:$D$1506,$A40,Transactions!$A$7:$A$1506,"&gt;="&amp;DATE($B$3,G$4,1),Transactions!$A$7:$A$1506,"&lt;"&amp;DATE($B$3,G$4+1,1)))</f>
        <v/>
      </c>
      <c r="H40" s="35" t="str">
        <f aca="false">IF($A40="","",-SUMIFS(Transactions!$C$7:$C$1506,Transactions!$D$7:$D$1506,$A40,Transactions!$A$7:$A$1506,"&gt;="&amp;DATE($B$3,H$4,1),Transactions!$A$7:$A$1506,"&lt;"&amp;DATE($B$3,H$4+1,1)))</f>
        <v/>
      </c>
      <c r="I40" s="35" t="str">
        <f aca="false">IF($A40="","",-SUMIFS(Transactions!$C$7:$C$1506,Transactions!$D$7:$D$1506,$A40,Transactions!$A$7:$A$1506,"&gt;="&amp;DATE($B$3,I$4,1),Transactions!$A$7:$A$1506,"&lt;"&amp;DATE($B$3,I$4+1,1)))</f>
        <v/>
      </c>
      <c r="J40" s="35" t="str">
        <f aca="false">IF($A40="","",-SUMIFS(Transactions!$C$7:$C$1506,Transactions!$D$7:$D$1506,$A40,Transactions!$A$7:$A$1506,"&gt;="&amp;DATE($B$3,J$4,1),Transactions!$A$7:$A$1506,"&lt;"&amp;DATE($B$3,J$4+1,1)))</f>
        <v/>
      </c>
      <c r="K40" s="35" t="str">
        <f aca="false">IF($A40="","",-SUMIFS(Transactions!$C$7:$C$1506,Transactions!$D$7:$D$1506,$A40,Transactions!$A$7:$A$1506,"&gt;="&amp;DATE($B$3,K$4,1),Transactions!$A$7:$A$1506,"&lt;"&amp;DATE($B$3,K$4+1,1)))</f>
        <v/>
      </c>
      <c r="L40" s="35" t="str">
        <f aca="false">IF($A40="","",-SUMIFS(Transactions!$C$7:$C$1506,Transactions!$D$7:$D$1506,$A40,Transactions!$A$7:$A$1506,"&gt;="&amp;DATE($B$3,L$4,1),Transactions!$A$7:$A$1506,"&lt;"&amp;DATE($B$3,L$4+1,1)))</f>
        <v/>
      </c>
      <c r="M40" s="35" t="str">
        <f aca="false">IF($A40="","",-SUMIFS(Transactions!$C$7:$C$1506,Transactions!$D$7:$D$1506,$A40,Transactions!$A$7:$A$1506,"&gt;="&amp;DATE($B$3,M$4,1),Transactions!$A$7:$A$1506,"&lt;"&amp;DATE($B$3,M$4+1,1)))</f>
        <v/>
      </c>
      <c r="N40" s="41" t="str">
        <f aca="false">IF($A40="","",SUM(B40:M40))</f>
        <v/>
      </c>
      <c r="O40" s="41" t="str">
        <f aca="false">IF($A40="","",IF(COUNTIF(B40:M40,"&lt;&gt;0")=0,0,N40/COUNTIF(B40:M40,"&lt;&gt;0")))</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13" min="2" style="0" width="11"/>
  </cols>
  <sheetData>
    <row r="1" customFormat="false" ht="19.7" hidden="false" customHeight="false" outlineLevel="0" collapsed="false">
      <c r="A1" s="13" t="s">
        <v>25</v>
      </c>
    </row>
    <row r="2" customFormat="false" ht="15" hidden="false" customHeight="false" outlineLevel="0" collapsed="false">
      <c r="A2" s="2" t="s">
        <v>196</v>
      </c>
    </row>
    <row r="5" customFormat="false" ht="21.75" hidden="false" customHeight="true" outlineLevel="0" collapsed="false">
      <c r="A5" s="14" t="s">
        <v>197</v>
      </c>
      <c r="B5" s="14" t="s">
        <v>181</v>
      </c>
      <c r="C5" s="14" t="s">
        <v>182</v>
      </c>
      <c r="D5" s="14" t="s">
        <v>183</v>
      </c>
      <c r="E5" s="14" t="s">
        <v>184</v>
      </c>
      <c r="F5" s="14" t="s">
        <v>52</v>
      </c>
      <c r="G5" s="14" t="s">
        <v>185</v>
      </c>
      <c r="H5" s="14" t="s">
        <v>186</v>
      </c>
      <c r="I5" s="14" t="s">
        <v>187</v>
      </c>
      <c r="J5" s="14" t="s">
        <v>188</v>
      </c>
      <c r="K5" s="14" t="s">
        <v>189</v>
      </c>
      <c r="L5" s="14" t="s">
        <v>190</v>
      </c>
      <c r="M5" s="14" t="s">
        <v>191</v>
      </c>
    </row>
    <row r="6" customFormat="false" ht="15" hidden="false" customHeight="false" outlineLevel="0" collapsed="false">
      <c r="A6" s="15" t="s">
        <v>198</v>
      </c>
      <c r="B6" s="42" t="n">
        <v>2400</v>
      </c>
      <c r="C6" s="42" t="n">
        <v>2650</v>
      </c>
      <c r="D6" s="42" t="n">
        <v>3100</v>
      </c>
      <c r="E6" s="42"/>
      <c r="F6" s="42"/>
      <c r="G6" s="42"/>
      <c r="H6" s="42"/>
      <c r="I6" s="42"/>
      <c r="J6" s="42"/>
      <c r="K6" s="42"/>
      <c r="L6" s="42"/>
      <c r="M6" s="42"/>
    </row>
    <row r="7" customFormat="false" ht="15" hidden="false" customHeight="false" outlineLevel="0" collapsed="false">
      <c r="A7" s="15" t="s">
        <v>199</v>
      </c>
      <c r="B7" s="42" t="n">
        <v>9000</v>
      </c>
      <c r="C7" s="42" t="n">
        <v>9500</v>
      </c>
      <c r="D7" s="42" t="n">
        <v>10000</v>
      </c>
      <c r="E7" s="42"/>
      <c r="F7" s="42"/>
      <c r="G7" s="42"/>
      <c r="H7" s="42"/>
      <c r="I7" s="42"/>
      <c r="J7" s="42"/>
      <c r="K7" s="42"/>
      <c r="L7" s="42"/>
      <c r="M7" s="42"/>
    </row>
    <row r="8" customFormat="false" ht="15" hidden="false" customHeight="false" outlineLevel="0" collapsed="false">
      <c r="A8" s="15" t="s">
        <v>200</v>
      </c>
      <c r="B8" s="42" t="n">
        <v>6000</v>
      </c>
      <c r="C8" s="42" t="n">
        <v>6000</v>
      </c>
      <c r="D8" s="42" t="n">
        <v>6000</v>
      </c>
      <c r="E8" s="42"/>
      <c r="F8" s="42"/>
      <c r="G8" s="42"/>
      <c r="H8" s="42"/>
      <c r="I8" s="42"/>
      <c r="J8" s="42"/>
      <c r="K8" s="42"/>
      <c r="L8" s="42"/>
      <c r="M8" s="42"/>
    </row>
    <row r="9" customFormat="false" ht="15" hidden="false" customHeight="false" outlineLevel="0" collapsed="false">
      <c r="A9" s="15" t="s">
        <v>201</v>
      </c>
      <c r="B9" s="42" t="n">
        <v>18000</v>
      </c>
      <c r="C9" s="42" t="n">
        <v>18400</v>
      </c>
      <c r="D9" s="42" t="n">
        <v>19100</v>
      </c>
      <c r="E9" s="42"/>
      <c r="F9" s="42"/>
      <c r="G9" s="42"/>
      <c r="H9" s="42"/>
      <c r="I9" s="42"/>
      <c r="J9" s="42"/>
      <c r="K9" s="42"/>
      <c r="L9" s="42"/>
      <c r="M9" s="42"/>
    </row>
    <row r="10" customFormat="false" ht="15" hidden="false" customHeight="false" outlineLevel="0" collapsed="false">
      <c r="A10" s="15" t="s">
        <v>202</v>
      </c>
      <c r="B10" s="42" t="n">
        <v>52000</v>
      </c>
      <c r="C10" s="42" t="n">
        <v>52900</v>
      </c>
      <c r="D10" s="42" t="n">
        <v>53800</v>
      </c>
      <c r="E10" s="42"/>
      <c r="F10" s="42"/>
      <c r="G10" s="42"/>
      <c r="H10" s="42"/>
      <c r="I10" s="42"/>
      <c r="J10" s="42"/>
      <c r="K10" s="42"/>
      <c r="L10" s="42"/>
      <c r="M10" s="42"/>
    </row>
    <row r="11" customFormat="false" ht="15" hidden="false" customHeight="false" outlineLevel="0" collapsed="false">
      <c r="A11" s="15" t="s">
        <v>203</v>
      </c>
      <c r="B11" s="42" t="n">
        <v>420000</v>
      </c>
      <c r="C11" s="42" t="n">
        <v>420000</v>
      </c>
      <c r="D11" s="42" t="n">
        <v>421000</v>
      </c>
      <c r="E11" s="42"/>
      <c r="F11" s="42"/>
      <c r="G11" s="42"/>
      <c r="H11" s="42"/>
      <c r="I11" s="42"/>
      <c r="J11" s="42"/>
      <c r="K11" s="42"/>
      <c r="L11" s="42"/>
      <c r="M11" s="42"/>
    </row>
    <row r="12" customFormat="false" ht="15" hidden="false" customHeight="false" outlineLevel="0" collapsed="false">
      <c r="A12" s="15" t="s">
        <v>204</v>
      </c>
      <c r="B12" s="42" t="n">
        <v>11000</v>
      </c>
      <c r="C12" s="42" t="n">
        <v>10900</v>
      </c>
      <c r="D12" s="42" t="n">
        <v>10800</v>
      </c>
      <c r="E12" s="42"/>
      <c r="F12" s="42"/>
      <c r="G12" s="42"/>
      <c r="H12" s="42"/>
      <c r="I12" s="42"/>
      <c r="J12" s="42"/>
      <c r="K12" s="42"/>
      <c r="L12" s="42"/>
      <c r="M12" s="42"/>
    </row>
    <row r="13" customFormat="false" ht="15" hidden="false" customHeight="false" outlineLevel="0" collapsed="false">
      <c r="A13" s="15" t="s">
        <v>205</v>
      </c>
      <c r="B13" s="42"/>
      <c r="C13" s="42"/>
      <c r="D13" s="42"/>
      <c r="E13" s="42"/>
      <c r="F13" s="42"/>
      <c r="G13" s="42"/>
      <c r="H13" s="42"/>
      <c r="I13" s="42"/>
      <c r="J13" s="42"/>
      <c r="K13" s="42"/>
      <c r="L13" s="42"/>
      <c r="M13" s="42"/>
    </row>
    <row r="14" customFormat="false" ht="15" hidden="false" customHeight="false" outlineLevel="0" collapsed="false">
      <c r="A14" s="15"/>
      <c r="B14" s="42"/>
      <c r="C14" s="42"/>
      <c r="D14" s="42"/>
      <c r="E14" s="42"/>
      <c r="F14" s="42"/>
      <c r="G14" s="42"/>
      <c r="H14" s="42"/>
      <c r="I14" s="42"/>
      <c r="J14" s="42"/>
      <c r="K14" s="42"/>
      <c r="L14" s="42"/>
      <c r="M14" s="42"/>
    </row>
    <row r="15" customFormat="false" ht="15" hidden="false" customHeight="false" outlineLevel="0" collapsed="false">
      <c r="A15" s="15"/>
      <c r="B15" s="42"/>
      <c r="C15" s="42"/>
      <c r="D15" s="42"/>
      <c r="E15" s="42"/>
      <c r="F15" s="42"/>
      <c r="G15" s="42"/>
      <c r="H15" s="42"/>
      <c r="I15" s="42"/>
      <c r="J15" s="42"/>
      <c r="K15" s="42"/>
      <c r="L15" s="42"/>
      <c r="M15" s="42"/>
    </row>
    <row r="16" customFormat="false" ht="15" hidden="false" customHeight="false" outlineLevel="0" collapsed="false">
      <c r="A16" s="5" t="s">
        <v>206</v>
      </c>
      <c r="B16" s="43" t="n">
        <f aca="false">IF(COUNT(B6:B15)=0,"",SUM(B6:B15))</f>
        <v>518400</v>
      </c>
      <c r="C16" s="43" t="n">
        <f aca="false">IF(COUNT(C6:C15)=0,"",SUM(C6:C15))</f>
        <v>520350</v>
      </c>
      <c r="D16" s="43" t="n">
        <f aca="false">IF(COUNT(D6:D15)=0,"",SUM(D6:D15))</f>
        <v>523800</v>
      </c>
      <c r="E16" s="43" t="str">
        <f aca="false">IF(COUNT(E6:E15)=0,"",SUM(E6:E15))</f>
        <v/>
      </c>
      <c r="F16" s="43" t="str">
        <f aca="false">IF(COUNT(F6:F15)=0,"",SUM(F6:F15))</f>
        <v/>
      </c>
      <c r="G16" s="43" t="str">
        <f aca="false">IF(COUNT(G6:G15)=0,"",SUM(G6:G15))</f>
        <v/>
      </c>
      <c r="H16" s="43" t="str">
        <f aca="false">IF(COUNT(H6:H15)=0,"",SUM(H6:H15))</f>
        <v/>
      </c>
      <c r="I16" s="43" t="str">
        <f aca="false">IF(COUNT(I6:I15)=0,"",SUM(I6:I15))</f>
        <v/>
      </c>
      <c r="J16" s="43" t="str">
        <f aca="false">IF(COUNT(J6:J15)=0,"",SUM(J6:J15))</f>
        <v/>
      </c>
      <c r="K16" s="43" t="str">
        <f aca="false">IF(COUNT(K6:K15)=0,"",SUM(K6:K15))</f>
        <v/>
      </c>
      <c r="L16" s="43" t="str">
        <f aca="false">IF(COUNT(L6:L15)=0,"",SUM(L6:L15))</f>
        <v/>
      </c>
      <c r="M16" s="43" t="str">
        <f aca="false">IF(COUNT(M6:M15)=0,"",SUM(M6:M15))</f>
        <v/>
      </c>
    </row>
    <row r="18" customFormat="false" ht="21.75" hidden="false" customHeight="true" outlineLevel="0" collapsed="false">
      <c r="A18" s="14" t="s">
        <v>207</v>
      </c>
      <c r="B18" s="14" t="s">
        <v>181</v>
      </c>
      <c r="C18" s="14" t="s">
        <v>182</v>
      </c>
      <c r="D18" s="14" t="s">
        <v>183</v>
      </c>
      <c r="E18" s="14" t="s">
        <v>184</v>
      </c>
      <c r="F18" s="14" t="s">
        <v>52</v>
      </c>
      <c r="G18" s="14" t="s">
        <v>185</v>
      </c>
      <c r="H18" s="14" t="s">
        <v>186</v>
      </c>
      <c r="I18" s="14" t="s">
        <v>187</v>
      </c>
      <c r="J18" s="14" t="s">
        <v>188</v>
      </c>
      <c r="K18" s="14" t="s">
        <v>189</v>
      </c>
      <c r="L18" s="14" t="s">
        <v>190</v>
      </c>
      <c r="M18" s="14" t="s">
        <v>191</v>
      </c>
    </row>
    <row r="19" customFormat="false" ht="15" hidden="false" customHeight="false" outlineLevel="0" collapsed="false">
      <c r="A19" s="15" t="s">
        <v>208</v>
      </c>
      <c r="B19" s="42" t="n">
        <v>310000</v>
      </c>
      <c r="C19" s="42" t="n">
        <v>309000</v>
      </c>
      <c r="D19" s="42" t="n">
        <v>308000</v>
      </c>
      <c r="E19" s="42"/>
      <c r="F19" s="42"/>
      <c r="G19" s="42"/>
      <c r="H19" s="42"/>
      <c r="I19" s="42"/>
      <c r="J19" s="42"/>
      <c r="K19" s="42"/>
      <c r="L19" s="42"/>
      <c r="M19" s="42"/>
    </row>
    <row r="20" customFormat="false" ht="15" hidden="false" customHeight="false" outlineLevel="0" collapsed="false">
      <c r="A20" s="15" t="s">
        <v>209</v>
      </c>
      <c r="B20" s="42" t="n">
        <v>6200</v>
      </c>
      <c r="C20" s="42" t="n">
        <v>5900</v>
      </c>
      <c r="D20" s="42" t="n">
        <v>5600</v>
      </c>
      <c r="E20" s="42"/>
      <c r="F20" s="42"/>
      <c r="G20" s="42"/>
      <c r="H20" s="42"/>
      <c r="I20" s="42"/>
      <c r="J20" s="42"/>
      <c r="K20" s="42"/>
      <c r="L20" s="42"/>
      <c r="M20" s="42"/>
    </row>
    <row r="21" customFormat="false" ht="15" hidden="false" customHeight="false" outlineLevel="0" collapsed="false">
      <c r="A21" s="15" t="s">
        <v>210</v>
      </c>
      <c r="B21" s="42" t="n">
        <v>1400</v>
      </c>
      <c r="C21" s="42" t="n">
        <v>900</v>
      </c>
      <c r="D21" s="42" t="n">
        <v>600</v>
      </c>
      <c r="E21" s="42"/>
      <c r="F21" s="42"/>
      <c r="G21" s="42"/>
      <c r="H21" s="42"/>
      <c r="I21" s="42"/>
      <c r="J21" s="42"/>
      <c r="K21" s="42"/>
      <c r="L21" s="42"/>
      <c r="M21" s="42"/>
    </row>
    <row r="22" customFormat="false" ht="15" hidden="false" customHeight="false" outlineLevel="0" collapsed="false">
      <c r="A22" s="15" t="s">
        <v>211</v>
      </c>
      <c r="B22" s="42"/>
      <c r="C22" s="42"/>
      <c r="D22" s="42"/>
      <c r="E22" s="42"/>
      <c r="F22" s="42"/>
      <c r="G22" s="42"/>
      <c r="H22" s="42"/>
      <c r="I22" s="42"/>
      <c r="J22" s="42"/>
      <c r="K22" s="42"/>
      <c r="L22" s="42"/>
      <c r="M22" s="42"/>
    </row>
    <row r="23" customFormat="false" ht="15" hidden="false" customHeight="false" outlineLevel="0" collapsed="false">
      <c r="A23" s="15" t="s">
        <v>212</v>
      </c>
      <c r="B23" s="42"/>
      <c r="C23" s="42"/>
      <c r="D23" s="42"/>
      <c r="E23" s="42"/>
      <c r="F23" s="42"/>
      <c r="G23" s="42"/>
      <c r="H23" s="42"/>
      <c r="I23" s="42"/>
      <c r="J23" s="42"/>
      <c r="K23" s="42"/>
      <c r="L23" s="42"/>
      <c r="M23" s="42"/>
    </row>
    <row r="24" customFormat="false" ht="15" hidden="false" customHeight="false" outlineLevel="0" collapsed="false">
      <c r="A24" s="15" t="s">
        <v>213</v>
      </c>
      <c r="B24" s="42"/>
      <c r="C24" s="42"/>
      <c r="D24" s="42"/>
      <c r="E24" s="42"/>
      <c r="F24" s="42"/>
      <c r="G24" s="42"/>
      <c r="H24" s="42"/>
      <c r="I24" s="42"/>
      <c r="J24" s="42"/>
      <c r="K24" s="42"/>
      <c r="L24" s="42"/>
      <c r="M24" s="42"/>
    </row>
    <row r="25" customFormat="false" ht="15" hidden="false" customHeight="false" outlineLevel="0" collapsed="false">
      <c r="A25" s="15"/>
      <c r="B25" s="42"/>
      <c r="C25" s="42"/>
      <c r="D25" s="42"/>
      <c r="E25" s="42"/>
      <c r="F25" s="42"/>
      <c r="G25" s="42"/>
      <c r="H25" s="42"/>
      <c r="I25" s="42"/>
      <c r="J25" s="42"/>
      <c r="K25" s="42"/>
      <c r="L25" s="42"/>
      <c r="M25" s="42"/>
    </row>
    <row r="26" customFormat="false" ht="15" hidden="false" customHeight="false" outlineLevel="0" collapsed="false">
      <c r="A26" s="15"/>
      <c r="B26" s="42"/>
      <c r="C26" s="42"/>
      <c r="D26" s="42"/>
      <c r="E26" s="42"/>
      <c r="F26" s="42"/>
      <c r="G26" s="42"/>
      <c r="H26" s="42"/>
      <c r="I26" s="42"/>
      <c r="J26" s="42"/>
      <c r="K26" s="42"/>
      <c r="L26" s="42"/>
      <c r="M26" s="42"/>
    </row>
    <row r="27" customFormat="false" ht="15" hidden="false" customHeight="false" outlineLevel="0" collapsed="false">
      <c r="A27" s="5" t="s">
        <v>214</v>
      </c>
      <c r="B27" s="43" t="n">
        <f aca="false">IF(COUNT(B19:B26)=0,"",SUM(B19:B26))</f>
        <v>317600</v>
      </c>
      <c r="C27" s="43" t="n">
        <f aca="false">IF(COUNT(C19:C26)=0,"",SUM(C19:C26))</f>
        <v>315800</v>
      </c>
      <c r="D27" s="43" t="n">
        <f aca="false">IF(COUNT(D19:D26)=0,"",SUM(D19:D26))</f>
        <v>314200</v>
      </c>
      <c r="E27" s="43" t="str">
        <f aca="false">IF(COUNT(E19:E26)=0,"",SUM(E19:E26))</f>
        <v/>
      </c>
      <c r="F27" s="43" t="str">
        <f aca="false">IF(COUNT(F19:F26)=0,"",SUM(F19:F26))</f>
        <v/>
      </c>
      <c r="G27" s="43" t="str">
        <f aca="false">IF(COUNT(G19:G26)=0,"",SUM(G19:G26))</f>
        <v/>
      </c>
      <c r="H27" s="43" t="str">
        <f aca="false">IF(COUNT(H19:H26)=0,"",SUM(H19:H26))</f>
        <v/>
      </c>
      <c r="I27" s="43" t="str">
        <f aca="false">IF(COUNT(I19:I26)=0,"",SUM(I19:I26))</f>
        <v/>
      </c>
      <c r="J27" s="43" t="str">
        <f aca="false">IF(COUNT(J19:J26)=0,"",SUM(J19:J26))</f>
        <v/>
      </c>
      <c r="K27" s="43" t="str">
        <f aca="false">IF(COUNT(K19:K26)=0,"",SUM(K19:K26))</f>
        <v/>
      </c>
      <c r="L27" s="43" t="str">
        <f aca="false">IF(COUNT(L19:L26)=0,"",SUM(L19:L26))</f>
        <v/>
      </c>
      <c r="M27" s="43" t="str">
        <f aca="false">IF(COUNT(M19:M26)=0,"",SUM(M19:M26))</f>
        <v/>
      </c>
    </row>
    <row r="29" customFormat="false" ht="15" hidden="false" customHeight="false" outlineLevel="0" collapsed="false">
      <c r="A29" s="5" t="s">
        <v>215</v>
      </c>
      <c r="B29" s="43" t="n">
        <f aca="false">IF(AND(B16="",B27=""),"",N(B16)-N(B27))</f>
        <v>200800</v>
      </c>
      <c r="C29" s="43" t="n">
        <f aca="false">IF(AND(C16="",C27=""),"",N(C16)-N(C27))</f>
        <v>204550</v>
      </c>
      <c r="D29" s="43" t="n">
        <f aca="false">IF(AND(D16="",D27=""),"",N(D16)-N(D27))</f>
        <v>209600</v>
      </c>
      <c r="E29" s="43" t="str">
        <f aca="false">IF(AND(E16="",E27=""),"",N(E16)-N(E27))</f>
        <v/>
      </c>
      <c r="F29" s="43" t="str">
        <f aca="false">IF(AND(F16="",F27=""),"",N(F16)-N(F27))</f>
        <v/>
      </c>
      <c r="G29" s="43" t="str">
        <f aca="false">IF(AND(G16="",G27=""),"",N(G16)-N(G27))</f>
        <v/>
      </c>
      <c r="H29" s="43" t="str">
        <f aca="false">IF(AND(H16="",H27=""),"",N(H16)-N(H27))</f>
        <v/>
      </c>
      <c r="I29" s="43" t="str">
        <f aca="false">IF(AND(I16="",I27=""),"",N(I16)-N(I27))</f>
        <v/>
      </c>
      <c r="J29" s="43" t="str">
        <f aca="false">IF(AND(J16="",J27=""),"",N(J16)-N(J27))</f>
        <v/>
      </c>
      <c r="K29" s="43" t="str">
        <f aca="false">IF(AND(K16="",K27=""),"",N(K16)-N(K27))</f>
        <v/>
      </c>
      <c r="L29" s="43" t="str">
        <f aca="false">IF(AND(L16="",L27=""),"",N(L16)-N(L27))</f>
        <v/>
      </c>
      <c r="M29" s="43" t="str">
        <f aca="false">IF(AND(M16="",M27=""),"",N(M16)-N(M27))</f>
        <v/>
      </c>
    </row>
    <row r="30" customFormat="false" ht="15" hidden="false" customHeight="false" outlineLevel="0" collapsed="false">
      <c r="A30" s="5" t="s">
        <v>216</v>
      </c>
      <c r="B30" s="21"/>
      <c r="C30" s="44" t="n">
        <f aca="false">IF(OR(C29="",B29=""),"",C29-B29)</f>
        <v>3750</v>
      </c>
      <c r="D30" s="44" t="n">
        <f aca="false">IF(OR(D29="",C29=""),"",D29-C29)</f>
        <v>5050</v>
      </c>
      <c r="E30" s="44" t="str">
        <f aca="false">IF(OR(E29="",D29=""),"",E29-D29)</f>
        <v/>
      </c>
      <c r="F30" s="44" t="str">
        <f aca="false">IF(OR(F29="",E29=""),"",F29-E29)</f>
        <v/>
      </c>
      <c r="G30" s="44" t="str">
        <f aca="false">IF(OR(G29="",F29=""),"",G29-F29)</f>
        <v/>
      </c>
      <c r="H30" s="44" t="str">
        <f aca="false">IF(OR(H29="",G29=""),"",H29-G29)</f>
        <v/>
      </c>
      <c r="I30" s="44" t="str">
        <f aca="false">IF(OR(I29="",H29=""),"",I29-H29)</f>
        <v/>
      </c>
      <c r="J30" s="44" t="str">
        <f aca="false">IF(OR(J29="",I29=""),"",J29-I29)</f>
        <v/>
      </c>
      <c r="K30" s="44" t="str">
        <f aca="false">IF(OR(K29="",J29=""),"",K29-J29)</f>
        <v/>
      </c>
      <c r="L30" s="44" t="str">
        <f aca="false">IF(OR(L29="",K29=""),"",L29-K29)</f>
        <v/>
      </c>
      <c r="M30" s="44" t="str">
        <f aca="false">IF(OR(M29="",L29=""),"",M29-L29)</f>
        <v/>
      </c>
    </row>
    <row r="32" customFormat="false" ht="15" hidden="false" customHeight="false" outlineLevel="0" collapsed="false">
      <c r="A32" s="5" t="s">
        <v>217</v>
      </c>
      <c r="B32" s="43" t="n">
        <f aca="false">IF(COUNT(B29:M29)=0,"",LOOKUP(9.9E+307,B29:M29))</f>
        <v>209600</v>
      </c>
      <c r="C32" s="7" t="s">
        <v>218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100"/>
  </cols>
  <sheetData>
    <row r="1" customFormat="false" ht="19.7" hidden="false" customHeight="false" outlineLevel="0" collapsed="false">
      <c r="A1" s="13" t="s">
        <v>27</v>
      </c>
    </row>
    <row r="2" customFormat="false" ht="15" hidden="false" customHeight="false" outlineLevel="0" collapsed="false">
      <c r="A2" s="2" t="s">
        <v>219</v>
      </c>
    </row>
    <row r="4" customFormat="false" ht="15" hidden="false" customHeight="false" outlineLevel="0" collapsed="false">
      <c r="A4" s="3" t="s">
        <v>220</v>
      </c>
    </row>
    <row r="5" customFormat="false" ht="15" hidden="false" customHeight="false" outlineLevel="0" collapsed="false">
      <c r="A5" s="45" t="s">
        <v>221</v>
      </c>
      <c r="B5" s="45"/>
      <c r="C5" s="45"/>
    </row>
    <row r="6" customFormat="false" ht="15" hidden="false" customHeight="false" outlineLevel="0" collapsed="false">
      <c r="A6" s="45" t="s">
        <v>222</v>
      </c>
      <c r="B6" s="45"/>
      <c r="C6" s="45"/>
    </row>
    <row r="7" customFormat="false" ht="15" hidden="false" customHeight="false" outlineLevel="0" collapsed="false">
      <c r="A7" s="45" t="s">
        <v>223</v>
      </c>
      <c r="B7" s="45"/>
      <c r="C7" s="45"/>
    </row>
    <row r="9" customFormat="false" ht="21.75" hidden="false" customHeight="true" outlineLevel="0" collapsed="false">
      <c r="A9" s="14" t="s">
        <v>224</v>
      </c>
      <c r="B9" s="14" t="s">
        <v>225</v>
      </c>
      <c r="C9" s="14" t="s">
        <v>226</v>
      </c>
    </row>
    <row r="10" customFormat="false" ht="57.75" hidden="false" customHeight="true" outlineLevel="0" collapsed="false">
      <c r="A10" s="11" t="n">
        <v>1</v>
      </c>
      <c r="B10" s="11" t="s">
        <v>227</v>
      </c>
      <c r="C10" s="11" t="s">
        <v>228</v>
      </c>
    </row>
    <row r="11" customFormat="false" ht="57.75" hidden="false" customHeight="true" outlineLevel="0" collapsed="false">
      <c r="A11" s="11" t="n">
        <v>2</v>
      </c>
      <c r="B11" s="11" t="s">
        <v>229</v>
      </c>
      <c r="C11" s="11" t="s">
        <v>230</v>
      </c>
    </row>
    <row r="12" customFormat="false" ht="57.75" hidden="false" customHeight="true" outlineLevel="0" collapsed="false">
      <c r="A12" s="11" t="n">
        <v>3</v>
      </c>
      <c r="B12" s="11" t="s">
        <v>231</v>
      </c>
      <c r="C12" s="11" t="s">
        <v>232</v>
      </c>
    </row>
    <row r="13" customFormat="false" ht="57.75" hidden="false" customHeight="true" outlineLevel="0" collapsed="false">
      <c r="A13" s="11" t="n">
        <v>4</v>
      </c>
      <c r="B13" s="11" t="s">
        <v>233</v>
      </c>
      <c r="C13" s="11" t="s">
        <v>234</v>
      </c>
    </row>
    <row r="14" customFormat="false" ht="57.75" hidden="false" customHeight="true" outlineLevel="0" collapsed="false">
      <c r="A14" s="11" t="n">
        <v>5</v>
      </c>
      <c r="B14" s="11" t="s">
        <v>235</v>
      </c>
      <c r="C14" s="11" t="s">
        <v>236</v>
      </c>
    </row>
    <row r="17" customFormat="false" ht="30" hidden="false" customHeight="true" outlineLevel="0" collapsed="false">
      <c r="A17" s="14"/>
      <c r="B17" s="14" t="s">
        <v>237</v>
      </c>
      <c r="C17" s="14" t="s">
        <v>238</v>
      </c>
    </row>
    <row r="18" customFormat="false" ht="15" hidden="false" customHeight="false" outlineLevel="0" collapsed="false">
      <c r="B18" s="5" t="s">
        <v>163</v>
      </c>
      <c r="C18" s="46" t="str">
        <f aca="false">'Monthly Budget'!$B$4</f>
        <v>January</v>
      </c>
    </row>
    <row r="19" customFormat="false" ht="15" hidden="false" customHeight="false" outlineLevel="0" collapsed="false">
      <c r="B19" s="5" t="s">
        <v>41</v>
      </c>
      <c r="C19" s="47" t="n">
        <f aca="false">ROUND('Monthly Budget'!$C$10,-1)</f>
        <v>4200</v>
      </c>
    </row>
    <row r="20" customFormat="false" ht="15" hidden="false" customHeight="false" outlineLevel="0" collapsed="false">
      <c r="B20" s="5" t="s">
        <v>62</v>
      </c>
      <c r="C20" s="47" t="n">
        <f aca="false">ROUND('Monthly Budget'!$C$11,-1)</f>
        <v>2470</v>
      </c>
    </row>
    <row r="21" customFormat="false" ht="15" hidden="false" customHeight="false" outlineLevel="0" collapsed="false">
      <c r="B21" s="5" t="s">
        <v>170</v>
      </c>
      <c r="C21" s="48" t="n">
        <f aca="false">ROUND('Monthly Budget'!$C$12,-1)</f>
        <v>1730</v>
      </c>
    </row>
    <row r="22" customFormat="false" ht="15" hidden="false" customHeight="false" outlineLevel="0" collapsed="false">
      <c r="B22" s="5" t="s">
        <v>171</v>
      </c>
      <c r="C22" s="49" t="n">
        <f aca="false">'Monthly Budget'!$C$13</f>
        <v>0.412837268629793</v>
      </c>
    </row>
    <row r="23" customFormat="false" ht="15" hidden="false" customHeight="false" outlineLevel="0" collapsed="false">
      <c r="B23" s="21" t="str">
        <f aca="false">'Monthly Budget'!$A27</f>
        <v>Uncategorised</v>
      </c>
      <c r="C23" s="47" t="n">
        <f aca="false">IF('Monthly Budget'!$A27="","",ROUND('Monthly Budget'!$C27,-1))</f>
        <v>-0</v>
      </c>
    </row>
    <row r="24" customFormat="false" ht="15" hidden="false" customHeight="false" outlineLevel="0" collapsed="false">
      <c r="B24" s="21" t="str">
        <f aca="false">'Monthly Budget'!$A28</f>
        <v>Housing</v>
      </c>
      <c r="C24" s="47" t="n">
        <f aca="false">IF('Monthly Budget'!$A28="","",ROUND('Monthly Budget'!$C28,-1))</f>
        <v>1500</v>
      </c>
    </row>
    <row r="25" customFormat="false" ht="15" hidden="false" customHeight="false" outlineLevel="0" collapsed="false">
      <c r="B25" s="21" t="str">
        <f aca="false">'Monthly Budget'!$A29</f>
        <v>Utilities</v>
      </c>
      <c r="C25" s="47" t="n">
        <f aca="false">IF('Monthly Budget'!$A29="","",ROUND('Monthly Budget'!$C29,-1))</f>
        <v>200</v>
      </c>
    </row>
    <row r="26" customFormat="false" ht="15" hidden="false" customHeight="false" outlineLevel="0" collapsed="false">
      <c r="B26" s="21" t="str">
        <f aca="false">'Monthly Budget'!$A30</f>
        <v>Groceries</v>
      </c>
      <c r="C26" s="47" t="n">
        <f aca="false">IF('Monthly Budget'!$A30="","",ROUND('Monthly Budget'!$C30,-1))</f>
        <v>360</v>
      </c>
    </row>
    <row r="27" customFormat="false" ht="15" hidden="false" customHeight="false" outlineLevel="0" collapsed="false">
      <c r="B27" s="21" t="str">
        <f aca="false">'Monthly Budget'!$A31</f>
        <v>Transport</v>
      </c>
      <c r="C27" s="47" t="n">
        <f aca="false">IF('Monthly Budget'!$A31="","",ROUND('Monthly Budget'!$C31,-1))</f>
        <v>70</v>
      </c>
    </row>
    <row r="28" customFormat="false" ht="15" hidden="false" customHeight="false" outlineLevel="0" collapsed="false">
      <c r="B28" s="21" t="str">
        <f aca="false">'Monthly Budget'!$A32</f>
        <v>Insurance</v>
      </c>
      <c r="C28" s="47" t="n">
        <f aca="false">IF('Monthly Budget'!$A32="","",ROUND('Monthly Budget'!$C32,-1))</f>
        <v>150</v>
      </c>
    </row>
    <row r="29" customFormat="false" ht="15" hidden="false" customHeight="false" outlineLevel="0" collapsed="false">
      <c r="B29" s="21" t="str">
        <f aca="false">'Monthly Budget'!$A33</f>
        <v>Health</v>
      </c>
      <c r="C29" s="47" t="n">
        <f aca="false">IF('Monthly Budget'!$A33="","",ROUND('Monthly Budget'!$C33,-1))</f>
        <v>60</v>
      </c>
    </row>
    <row r="30" customFormat="false" ht="15" hidden="false" customHeight="false" outlineLevel="0" collapsed="false">
      <c r="B30" s="21" t="str">
        <f aca="false">'Monthly Budget'!$A34</f>
        <v>Eating out</v>
      </c>
      <c r="C30" s="47" t="n">
        <f aca="false">IF('Monthly Budget'!$A34="","",ROUND('Monthly Budget'!$C34,-1))</f>
        <v>50</v>
      </c>
    </row>
    <row r="31" customFormat="false" ht="15" hidden="false" customHeight="false" outlineLevel="0" collapsed="false">
      <c r="B31" s="21" t="str">
        <f aca="false">'Monthly Budget'!$A35</f>
        <v>Entertainment</v>
      </c>
      <c r="C31" s="47" t="n">
        <f aca="false">IF('Monthly Budget'!$A35="","",ROUND('Monthly Budget'!$C35,-1))</f>
        <v>30</v>
      </c>
    </row>
    <row r="32" customFormat="false" ht="15" hidden="false" customHeight="false" outlineLevel="0" collapsed="false">
      <c r="B32" s="21" t="str">
        <f aca="false">'Monthly Budget'!$A36</f>
        <v>Shopping</v>
      </c>
      <c r="C32" s="47" t="n">
        <f aca="false">IF('Monthly Budget'!$A36="","",ROUND('Monthly Budget'!$C36,-1))</f>
        <v>-0</v>
      </c>
    </row>
    <row r="33" customFormat="false" ht="15" hidden="false" customHeight="false" outlineLevel="0" collapsed="false">
      <c r="B33" s="21" t="str">
        <f aca="false">'Monthly Budget'!$A37</f>
        <v>Subscriptions</v>
      </c>
      <c r="C33" s="47" t="n">
        <f aca="false">IF('Monthly Budget'!$A37="","",ROUND('Monthly Budget'!$C37,-1))</f>
        <v>20</v>
      </c>
    </row>
    <row r="34" customFormat="false" ht="15" hidden="false" customHeight="false" outlineLevel="0" collapsed="false">
      <c r="B34" s="21" t="str">
        <f aca="false">'Monthly Budget'!$A38</f>
        <v>Gifts and giving</v>
      </c>
      <c r="C34" s="47" t="n">
        <f aca="false">IF('Monthly Budget'!$A38="","",ROUND('Monthly Budget'!$C38,-1))</f>
        <v>30</v>
      </c>
    </row>
    <row r="35" customFormat="false" ht="15" hidden="false" customHeight="false" outlineLevel="0" collapsed="false">
      <c r="B35" s="21" t="str">
        <f aca="false">'Monthly Budget'!$A39</f>
        <v>Debt payments</v>
      </c>
      <c r="C35" s="47" t="n">
        <f aca="false">IF('Monthly Budget'!$A39="","",ROUND('Monthly Budget'!$C39,-1))</f>
        <v>-0</v>
      </c>
    </row>
    <row r="36" customFormat="false" ht="15" hidden="false" customHeight="false" outlineLevel="0" collapsed="false">
      <c r="B36" s="21" t="str">
        <f aca="false">'Monthly Budget'!$A40</f>
        <v>Other</v>
      </c>
      <c r="C36" s="47" t="n">
        <f aca="false">IF('Monthly Budget'!$A40="","",ROUND('Monthly Budget'!$C40,-1))</f>
        <v>-0</v>
      </c>
    </row>
    <row r="37" customFormat="false" ht="15" hidden="false" customHeight="false" outlineLevel="0" collapsed="false">
      <c r="B37" s="21" t="str">
        <f aca="false">'Monthly Budget'!$A41</f>
        <v/>
      </c>
      <c r="C37" s="47" t="str">
        <f aca="false">IF('Monthly Budget'!$A41="","",ROUND('Monthly Budget'!$C41,-1))</f>
        <v/>
      </c>
    </row>
    <row r="38" customFormat="false" ht="15" hidden="false" customHeight="false" outlineLevel="0" collapsed="false">
      <c r="B38" s="21" t="str">
        <f aca="false">'Monthly Budget'!$A42</f>
        <v/>
      </c>
      <c r="C38" s="47" t="str">
        <f aca="false">IF('Monthly Budget'!$A42="","",ROUND('Monthly Budget'!$C42,-1))</f>
        <v/>
      </c>
    </row>
    <row r="39" customFormat="false" ht="15" hidden="false" customHeight="false" outlineLevel="0" collapsed="false">
      <c r="B39" s="21" t="str">
        <f aca="false">'Monthly Budget'!$A43</f>
        <v/>
      </c>
      <c r="C39" s="47" t="str">
        <f aca="false">IF('Monthly Budget'!$A43="","",ROUND('Monthly Budget'!$C43,-1))</f>
        <v/>
      </c>
    </row>
    <row r="40" customFormat="false" ht="15" hidden="false" customHeight="false" outlineLevel="0" collapsed="false">
      <c r="B40" s="21" t="str">
        <f aca="false">'Monthly Budget'!$A44</f>
        <v/>
      </c>
      <c r="C40" s="47" t="str">
        <f aca="false">IF('Monthly Budget'!$A44="","",ROUND('Monthly Budget'!$C44,-1))</f>
        <v/>
      </c>
    </row>
  </sheetData>
  <mergeCells count="3">
    <mergeCell ref="A5:C5"/>
    <mergeCell ref="A6:C6"/>
    <mergeCell ref="A7:C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2026-10-14T05:46:56Z</dcterms:created>
  <dc:creator>openpyxl</dc:creator>
  <dc:description/>
  <dc:language>en-US</dc:language>
  <cp:lastModifiedBy/>
  <dcterms:modified xsi:type="dcterms:W3CDTF">2026-10-14T05:47:11Z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